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PROJEKTY_\Brno\MU\MU Komenského nám. 2a (50225041)\DPS\MaR\"/>
    </mc:Choice>
  </mc:AlternateContent>
  <xr:revisionPtr revIDLastSave="0" documentId="13_ncr:1_{A3E4DDF1-0F19-4406-A053-3C1FD6AAF4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D.1.4.4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'D.1.4.4'!$1:$7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'D.1.4.4'!$A$1:$X$80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16" i="12" l="1"/>
  <c r="Q16" i="12"/>
  <c r="O16" i="12"/>
  <c r="K16" i="12"/>
  <c r="I16" i="12"/>
  <c r="G16" i="12"/>
  <c r="M16" i="12" s="1"/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AE70" i="12"/>
  <c r="F40" i="1" s="1"/>
  <c r="J28" i="1"/>
  <c r="J26" i="1"/>
  <c r="G38" i="1"/>
  <c r="F38" i="1"/>
  <c r="J23" i="1"/>
  <c r="J24" i="1"/>
  <c r="J25" i="1"/>
  <c r="J27" i="1"/>
  <c r="E24" i="1"/>
  <c r="E26" i="1"/>
  <c r="Q55" i="12" l="1"/>
  <c r="O55" i="12"/>
  <c r="K55" i="12"/>
  <c r="K13" i="12"/>
  <c r="O26" i="12"/>
  <c r="V55" i="12"/>
  <c r="K58" i="12"/>
  <c r="Q13" i="12"/>
  <c r="G55" i="12"/>
  <c r="I56" i="1" s="1"/>
  <c r="G26" i="12"/>
  <c r="I53" i="1" s="1"/>
  <c r="O58" i="12"/>
  <c r="V13" i="12"/>
  <c r="M13" i="12"/>
  <c r="M55" i="12"/>
  <c r="O13" i="12"/>
  <c r="G63" i="12"/>
  <c r="I55" i="1" s="1"/>
  <c r="I19" i="1" s="1"/>
  <c r="I13" i="12"/>
  <c r="G8" i="12"/>
  <c r="I49" i="1" s="1"/>
  <c r="I16" i="1" s="1"/>
  <c r="I36" i="12"/>
  <c r="I63" i="12"/>
  <c r="K10" i="12"/>
  <c r="I58" i="12"/>
  <c r="V8" i="12"/>
  <c r="F41" i="1"/>
  <c r="K63" i="12"/>
  <c r="O63" i="12"/>
  <c r="Q15" i="12"/>
  <c r="M10" i="12"/>
  <c r="O8" i="12"/>
  <c r="Q8" i="12"/>
  <c r="G36" i="12"/>
  <c r="I54" i="1" s="1"/>
  <c r="V63" i="12"/>
  <c r="Q58" i="12"/>
  <c r="I55" i="12"/>
  <c r="K15" i="12"/>
  <c r="M8" i="12"/>
  <c r="O36" i="12"/>
  <c r="V58" i="12"/>
  <c r="V36" i="12"/>
  <c r="V26" i="12"/>
  <c r="I15" i="12"/>
  <c r="Q36" i="12"/>
  <c r="Q26" i="12"/>
  <c r="I26" i="12"/>
  <c r="V15" i="12"/>
  <c r="Q63" i="12"/>
  <c r="K36" i="12"/>
  <c r="K26" i="12"/>
  <c r="O15" i="12"/>
  <c r="G13" i="12"/>
  <c r="I51" i="1" s="1"/>
  <c r="V10" i="12"/>
  <c r="F39" i="1"/>
  <c r="Q10" i="12"/>
  <c r="K8" i="12"/>
  <c r="I10" i="12"/>
  <c r="O10" i="12"/>
  <c r="I8" i="12"/>
  <c r="M58" i="12"/>
  <c r="M63" i="12"/>
  <c r="M36" i="12"/>
  <c r="M26" i="12"/>
  <c r="M15" i="12"/>
  <c r="AF70" i="12"/>
  <c r="G58" i="12"/>
  <c r="I57" i="1" s="1"/>
  <c r="G15" i="12"/>
  <c r="I52" i="1" s="1"/>
  <c r="G10" i="12"/>
  <c r="I50" i="1" s="1"/>
  <c r="I18" i="1" l="1"/>
  <c r="I20" i="1"/>
  <c r="I17" i="1"/>
  <c r="I58" i="1"/>
  <c r="J53" i="1" s="1"/>
  <c r="G39" i="1"/>
  <c r="G42" i="1" s="1"/>
  <c r="G25" i="1" s="1"/>
  <c r="A25" i="1" s="1"/>
  <c r="G41" i="1"/>
  <c r="H41" i="1" s="1"/>
  <c r="I41" i="1" s="1"/>
  <c r="G40" i="1"/>
  <c r="H40" i="1" s="1"/>
  <c r="I40" i="1" s="1"/>
  <c r="F42" i="1"/>
  <c r="G70" i="12"/>
  <c r="I21" i="1" l="1"/>
  <c r="J51" i="1"/>
  <c r="J54" i="1"/>
  <c r="J57" i="1"/>
  <c r="J55" i="1"/>
  <c r="H39" i="1"/>
  <c r="I39" i="1" s="1"/>
  <c r="I42" i="1" s="1"/>
  <c r="G23" i="1"/>
  <c r="A23" i="1" s="1"/>
  <c r="G28" i="1"/>
  <c r="A26" i="1"/>
  <c r="G26" i="1"/>
  <c r="J49" i="1"/>
  <c r="J50" i="1"/>
  <c r="J56" i="1"/>
  <c r="J52" i="1"/>
  <c r="H42" i="1" l="1"/>
  <c r="J58" i="1"/>
  <c r="J41" i="1"/>
  <c r="J39" i="1"/>
  <c r="J42" i="1" s="1"/>
  <c r="J40" i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F43E6534-07D8-4B07-87BA-338AD41019A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1EFF249-2AF3-4BF3-B27B-52696BA8956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<sst xmlns="http://schemas.openxmlformats.org/spreadsheetml/2006/main" count="496" uniqueCount="178">
  <si>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</si>
  <si>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</si>
  <si>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</si>
  <si>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</si>
  <si>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</si>
  <si>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</si>
  <si>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</si>
  <si>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</si>
  <si>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</si>
  <si>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</si>
  <si>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</si>
  <si>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</si>
  <si>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</si>
  <si>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</si>
  <si>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</si>
  <si>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</si>
  <si>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</si>
  <si>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</si>
  <si>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</si>
  <si>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</si>
  <si>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</si>
  <si>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</si>
  <si>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</si>
  <si>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</si>
  <si>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</si>
  <si>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</si>
  <si>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</si>
  <si>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</si>
  <si>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</si>
  <si>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</si>
  <si>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</si>
  <si>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</si>
  <si>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</si>
  <si>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</si>
  <si>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</si>
  <si>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</si>
  <si>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</si>
  <si>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</si>
  <si>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</si>
  <si>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</si>
  <si>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UKB-G-DVD-D116-13</t>
  </si>
  <si>
    <t>Měření a regulace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</si>
  <si>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</si>
  <si>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</si>
  <si>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</si>
  <si>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</si>
  <si>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</si>
  <si>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</si>
  <si>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</si>
  <si>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</si>
  <si>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</si>
  <si>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</si>
  <si>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</si>
  <si>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</si>
  <si>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</si>
  <si>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</si>
  <si>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</si>
  <si>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</si>
  <si>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</si>
  <si>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</si>
  <si>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Elektromontáže</t>
  </si>
  <si>
    <t>VN</t>
  </si>
  <si>
    <t>1840</t>
  </si>
  <si>
    <t>Práce - projektování zakázek</t>
  </si>
  <si>
    <t>ON</t>
  </si>
  <si>
    <t>1866</t>
  </si>
  <si>
    <t>Práce - vedení zakázek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</si>
  <si>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</si>
  <si>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</si>
  <si>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</si>
  <si>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</si>
  <si>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</si>
  <si>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</si>
  <si>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</si>
  <si>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</si>
  <si>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</si>
  <si>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</si>
  <si>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</si>
  <si>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</si>
  <si>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</si>
  <si>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</si>
  <si>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</si>
  <si>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</si>
  <si>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</si>
  <si>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</si>
  <si>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</si>
  <si>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</si>
  <si>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</si>
  <si>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</si>
  <si>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</si>
  <si>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</si>
  <si>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</si>
  <si>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</si>
  <si>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</si>
  <si>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</si>
  <si>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</si>
  <si>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</si>
  <si>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</si>
  <si>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</t>
  </si>
  <si>
    <t>Kalkul</t>
  </si>
  <si>
    <t>Nástěnný ovladač s korekcí teploty, LCD displej, 1RT, LINKnet</t>
  </si>
  <si>
    <t>m</t>
  </si>
  <si>
    <t>RTS 20/ I</t>
  </si>
  <si>
    <t>Kabel sdělovací s Cu jádrem JYTY 2 x 1 mm</t>
  </si>
  <si>
    <t>Kabel sdělovací s Cu jádrem JYTY 4 x 1 mm</t>
  </si>
  <si>
    <t>Kabel sdělovací pro sběrnici Bacnet MSTP</t>
  </si>
  <si>
    <t>SYN_20</t>
  </si>
  <si>
    <t>Trubka elektroinstalační tuhá, vnější/vnitřní pr. 32/28,6 mm, pevnost 320N</t>
  </si>
  <si>
    <t>Příchytka pro tuhé trubky vnější pr. 32 mm</t>
  </si>
  <si>
    <t>Trubka elektroinst. ohebná, vnější/vnitřní pr. 25/18,3 mm, pevnost 320N</t>
  </si>
  <si>
    <t>Trubka elektroinst. ohebná, vnější/vnitřní pr. 32/24,3 mm, pevnost 320N</t>
  </si>
  <si>
    <t>soubor</t>
  </si>
  <si>
    <t>Štítek kabelový zavírací 40 x 16 mm</t>
  </si>
  <si>
    <t>Krabice odbočná 85x85x36 s víčkem, krytí IP55</t>
  </si>
  <si>
    <t>Ostatní pomocný montážní materiál</t>
  </si>
  <si>
    <t>Uživatelský software pro řídící jednotku (1-250)</t>
  </si>
  <si>
    <t>d.b.</t>
  </si>
  <si>
    <t>Práce</t>
  </si>
  <si>
    <t>POL1_</t>
  </si>
  <si>
    <t>Dispečink - parametrizace datových bodů</t>
  </si>
  <si>
    <t xml:space="preserve">ks    </t>
  </si>
  <si>
    <t>Dispečink - úprava stávajících obrazovek</t>
  </si>
  <si>
    <t>Práce programátora - oživení systému MaR</t>
  </si>
  <si>
    <t xml:space="preserve">hod   </t>
  </si>
  <si>
    <t>Práce programátora - oživení / nastavení komunikace</t>
  </si>
  <si>
    <t>Práce programátora - zaučení obsluhy</t>
  </si>
  <si>
    <t>Příprava podkladů pro vizualizaci v BMS</t>
  </si>
  <si>
    <t>Funkční zkoušky zobrazení prvků v BMS</t>
  </si>
  <si>
    <t>Montáž nástěnný IRC ovladač</t>
  </si>
  <si>
    <t>Montáž magnetický kontakt na povrch</t>
  </si>
  <si>
    <t>Montáž + připojení servopohon klapkový / ventilový</t>
  </si>
  <si>
    <t>Kabel speciální JYTY s Al 2 x 1 mm volně uložený, vysvazkovaný</t>
  </si>
  <si>
    <t>Kabel speciální JYTY s Al 4 x 1 mm volně uložený, vysvazkovaný</t>
  </si>
  <si>
    <t>UTP,FTP,SEKU,SYKY do 7 mm vně.prům.volně ve žlabu</t>
  </si>
  <si>
    <t>Trubka plast. tuhá 32 na příchytkách vč.příchytek</t>
  </si>
  <si>
    <t>Trubka ohebná z PVC volně, vnější průměr 25 mm</t>
  </si>
  <si>
    <t>Trubka ohebná z PVC volně, vnější průměr 30 mm</t>
  </si>
  <si>
    <t>Štítek kabelový</t>
  </si>
  <si>
    <t>Montáž přístrojové krabice na povrch</t>
  </si>
  <si>
    <t>Ukončení kabelů JYTY - do 4x1</t>
  </si>
  <si>
    <t>Průraz zdivem v cihlové zdi tloušťky 15 cm</t>
  </si>
  <si>
    <t>Montáže - zkušební provoz</t>
  </si>
  <si>
    <t>hod</t>
  </si>
  <si>
    <t>Úklid pracoviště při montážích</t>
  </si>
  <si>
    <t>SYN_Nh_20</t>
  </si>
  <si>
    <t>Projekční práce-výrobní dokumentace</t>
  </si>
  <si>
    <t>kpl</t>
  </si>
  <si>
    <t>Projekční práce-dokumentace skutečného stavu</t>
  </si>
  <si>
    <t xml:space="preserve">kpl </t>
  </si>
  <si>
    <t>Vedení zakázek - inženýrská činnost</t>
  </si>
  <si>
    <t>Vedení zakázek - zkušební provoz</t>
  </si>
  <si>
    <t>Revizní práce technika</t>
  </si>
  <si>
    <t>Spolupráce s revizním technikem</t>
  </si>
  <si>
    <t>Doprava osob</t>
  </si>
  <si>
    <t>km</t>
  </si>
  <si>
    <t>Bezpečnostní a hygienická opatření na staveništi</t>
  </si>
  <si>
    <t>Uživatelská dokumentace, návody k obsluze</t>
  </si>
  <si>
    <t>Zařízení staveniště</t>
  </si>
  <si>
    <t>Likvidace odpadu</t>
  </si>
  <si>
    <t>SUM</t>
  </si>
  <si>
    <t>Poznámky uchazeče k zadání</t>
  </si>
  <si>
    <t>POPUZIV</t>
  </si>
  <si>
    <t>END</t>
  </si>
  <si>
    <t>50225041</t>
  </si>
  <si>
    <t>Rekonstrukce části 3.NP objektu Komenského nám. 2a</t>
  </si>
  <si>
    <t>Komenského nám. 2a, Brno</t>
  </si>
  <si>
    <t>D.1.4.4</t>
  </si>
  <si>
    <t>BA3</t>
  </si>
  <si>
    <t>Magnetický kontakt, přepínací kontakt, povrchová montáž, kavel délky 5m</t>
  </si>
  <si>
    <t>Elektroternický servopohon, bez napětí otevřený, 0-10VDC, M30x1,5, 24VAC, s kabelem 5m</t>
  </si>
  <si>
    <t>Zasekání trubky do 32mm pod omítku</t>
  </si>
  <si>
    <t>Připojení - monitoring split / VRF</t>
  </si>
  <si>
    <t>Měření a regulace - část MU</t>
  </si>
  <si>
    <t>Rozvaděč oceloplechový skříňový, vč. vnitřní výzbroje a zapojení, 2000x800x400, IP54/20 - POUZE DOPLNĚNÍ</t>
  </si>
  <si>
    <t>Integrace BACnet IP komunikací (2x SPLIT)</t>
  </si>
  <si>
    <t>Montáž rozvaděč skříňový - úprava zapojení</t>
  </si>
  <si>
    <t>Položkový výkaz výměr stavby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</si>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</sst>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7" t="s">
        <v>176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7" t="s">
        <v>23</v>
      </c>
      <c r="C2" s="78"/>
      <c r="D2" s="79" t="s">
        <v>163</v>
      </c>
      <c r="E2" s="223" t="s">
        <v>164</v>
      </c>
      <c r="F2" s="224"/>
      <c r="G2" s="224"/>
      <c r="H2" s="224"/>
      <c r="I2" s="224"/>
      <c r="J2" s="225"/>
      <c r="O2" s="1"/>
    </row>
    <row r="3" spans="1:15" ht="27" customHeight="1" x14ac:dyDescent="0.2">
      <c r="A3" s="2"/>
      <c r="B3" s="80" t="s">
        <v>42</v>
      </c>
      <c r="C3" s="78"/>
      <c r="D3" s="81" t="s">
        <v>166</v>
      </c>
      <c r="E3" s="226" t="s">
        <v>165</v>
      </c>
      <c r="F3" s="227"/>
      <c r="G3" s="227"/>
      <c r="H3" s="227"/>
      <c r="I3" s="227"/>
      <c r="J3" s="228"/>
    </row>
    <row r="4" spans="1:15" ht="23.25" customHeight="1" x14ac:dyDescent="0.2">
      <c r="A4" s="76">
        <v>258</v>
      </c>
      <c r="B4" s="82" t="s">
        <v>43</v>
      </c>
      <c r="C4" s="83"/>
      <c r="D4" s="84" t="s">
        <v>166</v>
      </c>
      <c r="E4" s="206" t="s">
        <v>172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22</v>
      </c>
      <c r="D5" s="211"/>
      <c r="E5" s="212"/>
      <c r="F5" s="212"/>
      <c r="G5" s="212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3"/>
      <c r="E6" s="214"/>
      <c r="F6" s="214"/>
      <c r="G6" s="214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0"/>
      <c r="E11" s="230"/>
      <c r="F11" s="230"/>
      <c r="G11" s="230"/>
      <c r="H11" s="18" t="s">
        <v>39</v>
      </c>
      <c r="I11" s="85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35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9"/>
      <c r="F15" s="229"/>
      <c r="G15" s="231"/>
      <c r="H15" s="231"/>
      <c r="I15" s="231" t="s">
        <v>30</v>
      </c>
      <c r="J15" s="232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4"/>
      <c r="F16" s="195"/>
      <c r="G16" s="194"/>
      <c r="H16" s="195"/>
      <c r="I16" s="194">
        <f>SUMIF(F49:F57,A16,I49:I57)+SUMIF(F49:F57,"PSU",I49:I57)</f>
        <v>0</v>
      </c>
      <c r="J16" s="196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4"/>
      <c r="F17" s="195"/>
      <c r="G17" s="194"/>
      <c r="H17" s="195"/>
      <c r="I17" s="194">
        <f>SUMIF(F49:F57,A17,I49:I57)</f>
        <v>0</v>
      </c>
      <c r="J17" s="196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4"/>
      <c r="F18" s="195"/>
      <c r="G18" s="194"/>
      <c r="H18" s="195"/>
      <c r="I18" s="194">
        <f>SUMIF(F49:F57,A18,I49:I57)</f>
        <v>0</v>
      </c>
      <c r="J18" s="196"/>
    </row>
    <row r="19" spans="1:10" ht="23.25" customHeight="1" x14ac:dyDescent="0.2">
      <c r="A19" s="139" t="s">
        <v>61</v>
      </c>
      <c r="B19" s="38" t="s">
        <v>28</v>
      </c>
      <c r="C19" s="62"/>
      <c r="D19" s="63"/>
      <c r="E19" s="194"/>
      <c r="F19" s="195"/>
      <c r="G19" s="194"/>
      <c r="H19" s="195"/>
      <c r="I19" s="194">
        <f>SUMIF(F49:F57,A19,I49:I57)</f>
        <v>0</v>
      </c>
      <c r="J19" s="196"/>
    </row>
    <row r="20" spans="1:10" ht="23.25" customHeight="1" x14ac:dyDescent="0.2">
      <c r="A20" s="139" t="s">
        <v>64</v>
      </c>
      <c r="B20" s="38" t="s">
        <v>29</v>
      </c>
      <c r="C20" s="62"/>
      <c r="D20" s="63"/>
      <c r="E20" s="194"/>
      <c r="F20" s="195"/>
      <c r="G20" s="194"/>
      <c r="H20" s="195"/>
      <c r="I20" s="194">
        <f>SUMIF(F49:F57,A20,I49:I57)</f>
        <v>0</v>
      </c>
      <c r="J20" s="196"/>
    </row>
    <row r="21" spans="1:10" ht="23.25" customHeight="1" x14ac:dyDescent="0.2">
      <c r="A21" s="2"/>
      <c r="B21" s="48" t="s">
        <v>30</v>
      </c>
      <c r="C21" s="64"/>
      <c r="D21" s="65"/>
      <c r="E21" s="197"/>
      <c r="F21" s="233"/>
      <c r="G21" s="197"/>
      <c r="H21" s="233"/>
      <c r="I21" s="197">
        <f>SUM(I16:J20)</f>
        <v>0</v>
      </c>
      <c r="J21" s="198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2">
        <f>ZakladDPHSniVypocet</f>
        <v>0</v>
      </c>
      <c r="H23" s="193"/>
      <c r="I23" s="19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0">
        <f>A23</f>
        <v>0</v>
      </c>
      <c r="H24" s="191"/>
      <c r="I24" s="19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2">
        <f>ZakladDPHZaklVypocet</f>
        <v>0</v>
      </c>
      <c r="H25" s="193"/>
      <c r="I25" s="19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0">
        <f>A25</f>
        <v>0</v>
      </c>
      <c r="H26" s="221"/>
      <c r="I26" s="22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2">
        <f>CenaCelkem-(ZakladDPHSni+DPHSni+ZakladDPHZakl+DPHZakl)</f>
        <v>0</v>
      </c>
      <c r="H27" s="222"/>
      <c r="I27" s="22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199">
        <f>ZakladDPHSniVypocet+ZakladDPHZaklVypocet</f>
        <v>0</v>
      </c>
      <c r="H28" s="200"/>
      <c r="I28" s="200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199">
        <f>A27</f>
        <v>0</v>
      </c>
      <c r="H29" s="199"/>
      <c r="I29" s="199"/>
      <c r="J29" s="120" t="s">
        <v>46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44</v>
      </c>
      <c r="C39" s="184"/>
      <c r="D39" s="184"/>
      <c r="E39" s="184"/>
      <c r="F39" s="100">
        <f>'D.1.4.4'!AE70</f>
        <v>0</v>
      </c>
      <c r="G39" s="101">
        <f>'D.1.4.4'!AF70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40</v>
      </c>
      <c r="C40" s="185" t="s">
        <v>41</v>
      </c>
      <c r="D40" s="185"/>
      <c r="E40" s="185"/>
      <c r="F40" s="105">
        <f>'D.1.4.4'!AE70</f>
        <v>0</v>
      </c>
      <c r="G40" s="106">
        <f>'D.1.4.4'!AF70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184" t="s">
        <v>41</v>
      </c>
      <c r="D41" s="184"/>
      <c r="E41" s="184"/>
      <c r="F41" s="109">
        <f>'D.1.4.4'!AE70</f>
        <v>0</v>
      </c>
      <c r="G41" s="102">
        <f>'D.1.4.4'!AF70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86" t="s">
        <v>45</v>
      </c>
      <c r="C42" s="187"/>
      <c r="D42" s="187"/>
      <c r="E42" s="188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47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48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49</v>
      </c>
      <c r="C49" s="182" t="s">
        <v>50</v>
      </c>
      <c r="D49" s="183"/>
      <c r="E49" s="183"/>
      <c r="F49" s="137" t="s">
        <v>25</v>
      </c>
      <c r="G49" s="130"/>
      <c r="H49" s="130"/>
      <c r="I49" s="130">
        <f>'D.1.4.4'!G8</f>
        <v>0</v>
      </c>
      <c r="J49" s="135" t="str">
        <f>IF(I58=0,"",I49/I58*100)</f>
        <v/>
      </c>
    </row>
    <row r="50" spans="1:10" ht="36.75" customHeight="1" x14ac:dyDescent="0.2">
      <c r="A50" s="124"/>
      <c r="B50" s="129" t="s">
        <v>51</v>
      </c>
      <c r="C50" s="182" t="s">
        <v>52</v>
      </c>
      <c r="D50" s="183"/>
      <c r="E50" s="183"/>
      <c r="F50" s="137" t="s">
        <v>26</v>
      </c>
      <c r="G50" s="130"/>
      <c r="H50" s="130"/>
      <c r="I50" s="130">
        <f>'D.1.4.4'!G10</f>
        <v>0</v>
      </c>
      <c r="J50" s="135" t="str">
        <f>IF(I58=0,"",I50/I58*100)</f>
        <v/>
      </c>
    </row>
    <row r="51" spans="1:10" ht="36.75" customHeight="1" x14ac:dyDescent="0.2">
      <c r="A51" s="124"/>
      <c r="B51" s="129" t="s">
        <v>53</v>
      </c>
      <c r="C51" s="182" t="s">
        <v>54</v>
      </c>
      <c r="D51" s="183"/>
      <c r="E51" s="183"/>
      <c r="F51" s="137" t="s">
        <v>26</v>
      </c>
      <c r="G51" s="130"/>
      <c r="H51" s="130"/>
      <c r="I51" s="130">
        <f>'D.1.4.4'!G13</f>
        <v>0</v>
      </c>
      <c r="J51" s="135" t="str">
        <f>IF(I58=0,"",I51/I58*100)</f>
        <v/>
      </c>
    </row>
    <row r="52" spans="1:10" ht="36.75" customHeight="1" x14ac:dyDescent="0.2">
      <c r="A52" s="124"/>
      <c r="B52" s="129" t="s">
        <v>55</v>
      </c>
      <c r="C52" s="182" t="s">
        <v>56</v>
      </c>
      <c r="D52" s="183"/>
      <c r="E52" s="183"/>
      <c r="F52" s="137" t="s">
        <v>26</v>
      </c>
      <c r="G52" s="130"/>
      <c r="H52" s="130"/>
      <c r="I52" s="130">
        <f>'D.1.4.4'!G15</f>
        <v>0</v>
      </c>
      <c r="J52" s="135" t="str">
        <f>IF(I58=0,"",I52/I58*100)</f>
        <v/>
      </c>
    </row>
    <row r="53" spans="1:10" ht="36.75" customHeight="1" x14ac:dyDescent="0.2">
      <c r="A53" s="124"/>
      <c r="B53" s="129" t="s">
        <v>57</v>
      </c>
      <c r="C53" s="182" t="s">
        <v>58</v>
      </c>
      <c r="D53" s="183"/>
      <c r="E53" s="183"/>
      <c r="F53" s="137" t="s">
        <v>27</v>
      </c>
      <c r="G53" s="130"/>
      <c r="H53" s="130"/>
      <c r="I53" s="130">
        <f>'D.1.4.4'!G26</f>
        <v>0</v>
      </c>
      <c r="J53" s="135" t="str">
        <f>IF(I58=0,"",I53/I58*100)</f>
        <v/>
      </c>
    </row>
    <row r="54" spans="1:10" ht="36.75" customHeight="1" x14ac:dyDescent="0.2">
      <c r="A54" s="124"/>
      <c r="B54" s="129" t="s">
        <v>59</v>
      </c>
      <c r="C54" s="182" t="s">
        <v>60</v>
      </c>
      <c r="D54" s="183"/>
      <c r="E54" s="183"/>
      <c r="F54" s="137" t="s">
        <v>27</v>
      </c>
      <c r="G54" s="130"/>
      <c r="H54" s="130"/>
      <c r="I54" s="130">
        <f>'D.1.4.4'!G36</f>
        <v>0</v>
      </c>
      <c r="J54" s="135" t="str">
        <f>IF(I58=0,"",I54/I58*100)</f>
        <v/>
      </c>
    </row>
    <row r="55" spans="1:10" ht="36.75" customHeight="1" x14ac:dyDescent="0.2">
      <c r="A55" s="124"/>
      <c r="B55" s="129" t="s">
        <v>61</v>
      </c>
      <c r="C55" s="182" t="s">
        <v>28</v>
      </c>
      <c r="D55" s="183"/>
      <c r="E55" s="183"/>
      <c r="F55" s="137" t="s">
        <v>61</v>
      </c>
      <c r="G55" s="130"/>
      <c r="H55" s="130"/>
      <c r="I55" s="130">
        <f>'D.1.4.4'!G63</f>
        <v>0</v>
      </c>
      <c r="J55" s="135" t="str">
        <f>IF(I58=0,"",I55/I58*100)</f>
        <v/>
      </c>
    </row>
    <row r="56" spans="1:10" ht="36.75" customHeight="1" x14ac:dyDescent="0.2">
      <c r="A56" s="124"/>
      <c r="B56" s="129" t="s">
        <v>62</v>
      </c>
      <c r="C56" s="182" t="s">
        <v>63</v>
      </c>
      <c r="D56" s="183"/>
      <c r="E56" s="183"/>
      <c r="F56" s="137" t="s">
        <v>64</v>
      </c>
      <c r="G56" s="130"/>
      <c r="H56" s="130"/>
      <c r="I56" s="130">
        <f>'D.1.4.4'!G55</f>
        <v>0</v>
      </c>
      <c r="J56" s="135" t="str">
        <f>IF(I58=0,"",I56/I58*100)</f>
        <v/>
      </c>
    </row>
    <row r="57" spans="1:10" ht="36.75" customHeight="1" x14ac:dyDescent="0.2">
      <c r="A57" s="124"/>
      <c r="B57" s="129" t="s">
        <v>65</v>
      </c>
      <c r="C57" s="182" t="s">
        <v>66</v>
      </c>
      <c r="D57" s="183"/>
      <c r="E57" s="183"/>
      <c r="F57" s="137" t="s">
        <v>64</v>
      </c>
      <c r="G57" s="130"/>
      <c r="H57" s="130"/>
      <c r="I57" s="130">
        <f>'D.1.4.4'!G58</f>
        <v>0</v>
      </c>
      <c r="J57" s="135" t="str">
        <f>IF(I58=0,"",I57/I58*100)</f>
        <v/>
      </c>
    </row>
    <row r="58" spans="1:10" ht="25.5" customHeight="1" x14ac:dyDescent="0.2">
      <c r="A58" s="125"/>
      <c r="B58" s="131" t="s">
        <v>1</v>
      </c>
      <c r="C58" s="132"/>
      <c r="D58" s="133"/>
      <c r="E58" s="133"/>
      <c r="F58" s="138"/>
      <c r="G58" s="134"/>
      <c r="H58" s="134"/>
      <c r="I58" s="134">
        <f>SUM(I49:I57)</f>
        <v>0</v>
      </c>
      <c r="J58" s="136">
        <f>SUM(J49:J57)</f>
        <v>0</v>
      </c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 x14ac:dyDescent="0.2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 x14ac:dyDescent="0.2">
      <c r="A4" s="50" t="s">
        <v>9</v>
      </c>
      <c r="B4" s="49"/>
      <c r="C4" s="236"/>
      <c r="D4" s="236"/>
      <c r="E4" s="236"/>
      <c r="F4" s="236"/>
      <c r="G4" s="23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5910-7F9C-4AC4-A311-10463BE1CA4A}">
  <sheetPr>
    <outlinePr summaryBelow="0"/>
  </sheetPr>
  <dimension ref="A1:BH4934"/>
  <sheetViews>
    <sheetView zoomScale="115" zoomScaleNormal="115" workbookViewId="0">
      <pane ySplit="7" topLeftCell="A8" activePane="bottomLeft" state="frozen"/>
      <selection pane="bottomLeft" activeCell="B69" sqref="B69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177</v>
      </c>
      <c r="B1" s="250"/>
      <c r="C1" s="250"/>
      <c r="D1" s="250"/>
      <c r="E1" s="250"/>
      <c r="F1" s="250"/>
      <c r="G1" s="250"/>
      <c r="AG1" t="s">
        <v>67</v>
      </c>
    </row>
    <row r="2" spans="1:60" ht="24.95" customHeight="1" x14ac:dyDescent="0.2">
      <c r="A2" s="140" t="s">
        <v>7</v>
      </c>
      <c r="B2" s="49" t="s">
        <v>163</v>
      </c>
      <c r="C2" s="251" t="s">
        <v>164</v>
      </c>
      <c r="D2" s="252"/>
      <c r="E2" s="252"/>
      <c r="F2" s="252"/>
      <c r="G2" s="253"/>
      <c r="AG2" t="s">
        <v>68</v>
      </c>
    </row>
    <row r="3" spans="1:60" ht="24.95" customHeight="1" x14ac:dyDescent="0.2">
      <c r="A3" s="140" t="s">
        <v>8</v>
      </c>
      <c r="B3" s="49" t="s">
        <v>166</v>
      </c>
      <c r="C3" s="251" t="s">
        <v>165</v>
      </c>
      <c r="D3" s="252"/>
      <c r="E3" s="252"/>
      <c r="F3" s="252"/>
      <c r="G3" s="253"/>
      <c r="AC3" s="122" t="s">
        <v>68</v>
      </c>
      <c r="AG3" t="s">
        <v>69</v>
      </c>
    </row>
    <row r="4" spans="1:60" ht="24.95" customHeight="1" x14ac:dyDescent="0.2">
      <c r="A4" s="141" t="s">
        <v>9</v>
      </c>
      <c r="B4" s="142" t="s">
        <v>166</v>
      </c>
      <c r="C4" s="254" t="s">
        <v>172</v>
      </c>
      <c r="D4" s="255"/>
      <c r="E4" s="255"/>
      <c r="F4" s="255"/>
      <c r="G4" s="256"/>
      <c r="AG4" t="s">
        <v>70</v>
      </c>
    </row>
    <row r="5" spans="1:60" x14ac:dyDescent="0.2">
      <c r="D5" s="10"/>
    </row>
    <row r="6" spans="1:60" ht="38.25" x14ac:dyDescent="0.2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30</v>
      </c>
      <c r="H6" s="147" t="s">
        <v>31</v>
      </c>
      <c r="I6" s="147" t="s">
        <v>77</v>
      </c>
      <c r="J6" s="147" t="s">
        <v>32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92</v>
      </c>
      <c r="B8" s="159" t="s">
        <v>49</v>
      </c>
      <c r="C8" s="176" t="s">
        <v>50</v>
      </c>
      <c r="D8" s="160"/>
      <c r="E8" s="161"/>
      <c r="F8" s="162"/>
      <c r="G8" s="163">
        <f>SUMIF(AG9:AG9,"&lt;&gt;NOR",G9:G9)</f>
        <v>0</v>
      </c>
      <c r="H8" s="157"/>
      <c r="I8" s="157">
        <f>SUM(I9:I9)</f>
        <v>0</v>
      </c>
      <c r="J8" s="157"/>
      <c r="K8" s="157">
        <f>SUM(K9:K9)</f>
        <v>0</v>
      </c>
      <c r="L8" s="157"/>
      <c r="M8" s="157">
        <f>SUM(M9:M9)</f>
        <v>0</v>
      </c>
      <c r="N8" s="157"/>
      <c r="O8" s="157">
        <f>SUM(O9:O9)</f>
        <v>0</v>
      </c>
      <c r="P8" s="157"/>
      <c r="Q8" s="157">
        <f>SUM(Q9:Q9)</f>
        <v>0</v>
      </c>
      <c r="R8" s="157"/>
      <c r="S8" s="157"/>
      <c r="T8" s="157"/>
      <c r="U8" s="157"/>
      <c r="V8" s="157">
        <f>SUM(V9:V9)</f>
        <v>0</v>
      </c>
      <c r="W8" s="157"/>
      <c r="X8" s="157"/>
      <c r="AG8" t="s">
        <v>93</v>
      </c>
    </row>
    <row r="9" spans="1:60" ht="22.5" outlineLevel="1" x14ac:dyDescent="0.2">
      <c r="A9" s="169">
        <v>1</v>
      </c>
      <c r="B9" s="170"/>
      <c r="C9" s="177" t="s">
        <v>100</v>
      </c>
      <c r="D9" s="171" t="s">
        <v>94</v>
      </c>
      <c r="E9" s="172">
        <v>1</v>
      </c>
      <c r="F9" s="173"/>
      <c r="G9" s="174">
        <f t="shared" ref="G9" si="0">ROUND(E9*F9,2)</f>
        <v>0</v>
      </c>
      <c r="H9" s="156"/>
      <c r="I9" s="155">
        <f t="shared" ref="I9" si="1">ROUND(E9*H9,2)</f>
        <v>0</v>
      </c>
      <c r="J9" s="156"/>
      <c r="K9" s="155">
        <f t="shared" ref="K9" si="2">ROUND(E9*J9,2)</f>
        <v>0</v>
      </c>
      <c r="L9" s="155">
        <v>21</v>
      </c>
      <c r="M9" s="155">
        <f t="shared" ref="M9" si="3">G9*(1+L9/100)</f>
        <v>0</v>
      </c>
      <c r="N9" s="155">
        <v>0</v>
      </c>
      <c r="O9" s="155">
        <f t="shared" ref="O9" si="4">ROUND(E9*N9,2)</f>
        <v>0</v>
      </c>
      <c r="P9" s="155">
        <v>0</v>
      </c>
      <c r="Q9" s="155">
        <f t="shared" ref="Q9" si="5">ROUND(E9*P9,2)</f>
        <v>0</v>
      </c>
      <c r="R9" s="155"/>
      <c r="S9" s="155" t="s">
        <v>95</v>
      </c>
      <c r="T9" s="155" t="s">
        <v>99</v>
      </c>
      <c r="U9" s="155">
        <v>0</v>
      </c>
      <c r="V9" s="155">
        <f t="shared" ref="V9" si="6">ROUND(E9*U9,2)</f>
        <v>0</v>
      </c>
      <c r="W9" s="155"/>
      <c r="X9" s="155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58" t="s">
        <v>92</v>
      </c>
      <c r="B10" s="159" t="s">
        <v>51</v>
      </c>
      <c r="C10" s="176" t="s">
        <v>52</v>
      </c>
      <c r="D10" s="160"/>
      <c r="E10" s="161"/>
      <c r="F10" s="162"/>
      <c r="G10" s="163">
        <f>SUMIF(AG11:AG12,"&lt;&gt;NOR",G11:G12)</f>
        <v>0</v>
      </c>
      <c r="H10" s="157"/>
      <c r="I10" s="157">
        <f>SUM(I11:I12)</f>
        <v>0</v>
      </c>
      <c r="J10" s="157"/>
      <c r="K10" s="157">
        <f>SUM(K11:K12)</f>
        <v>0</v>
      </c>
      <c r="L10" s="157"/>
      <c r="M10" s="157">
        <f>SUM(M11:M12)</f>
        <v>0</v>
      </c>
      <c r="N10" s="157"/>
      <c r="O10" s="157">
        <f>SUM(O11:O12)</f>
        <v>0</v>
      </c>
      <c r="P10" s="157"/>
      <c r="Q10" s="157">
        <f>SUM(Q11:Q12)</f>
        <v>0</v>
      </c>
      <c r="R10" s="157"/>
      <c r="S10" s="157"/>
      <c r="T10" s="157"/>
      <c r="U10" s="157"/>
      <c r="V10" s="157">
        <f>SUM(V11:V12)</f>
        <v>0</v>
      </c>
      <c r="W10" s="157"/>
      <c r="X10" s="157"/>
      <c r="AG10" t="s">
        <v>93</v>
      </c>
    </row>
    <row r="11" spans="1:60" ht="22.5" outlineLevel="1" x14ac:dyDescent="0.2">
      <c r="A11" s="169">
        <v>2</v>
      </c>
      <c r="B11" s="170"/>
      <c r="C11" s="177" t="s">
        <v>168</v>
      </c>
      <c r="D11" s="171" t="s">
        <v>94</v>
      </c>
      <c r="E11" s="172">
        <v>4</v>
      </c>
      <c r="F11" s="173"/>
      <c r="G11" s="174">
        <f t="shared" ref="G11:G12" si="7">ROUND(E11*F11,2)</f>
        <v>0</v>
      </c>
      <c r="H11" s="156"/>
      <c r="I11" s="155">
        <f t="shared" ref="I11:I12" si="8">ROUND(E11*H11,2)</f>
        <v>0</v>
      </c>
      <c r="J11" s="156"/>
      <c r="K11" s="155">
        <f t="shared" ref="K11:K12" si="9">ROUND(E11*J11,2)</f>
        <v>0</v>
      </c>
      <c r="L11" s="155">
        <v>21</v>
      </c>
      <c r="M11" s="155">
        <f t="shared" ref="M11:M12" si="10">G11*(1+L11/100)</f>
        <v>0</v>
      </c>
      <c r="N11" s="155">
        <v>0</v>
      </c>
      <c r="O11" s="155">
        <f t="shared" ref="O11:O12" si="11">ROUND(E11*N11,2)</f>
        <v>0</v>
      </c>
      <c r="P11" s="155">
        <v>0</v>
      </c>
      <c r="Q11" s="155">
        <f t="shared" ref="Q11:Q12" si="12">ROUND(E11*P11,2)</f>
        <v>0</v>
      </c>
      <c r="R11" s="155"/>
      <c r="S11" s="155" t="s">
        <v>95</v>
      </c>
      <c r="T11" s="155" t="s">
        <v>96</v>
      </c>
      <c r="U11" s="155">
        <v>0</v>
      </c>
      <c r="V11" s="155">
        <f t="shared" ref="V11:V12" si="13">ROUND(E11*U11,2)</f>
        <v>0</v>
      </c>
      <c r="W11" s="155"/>
      <c r="X11" s="155" t="s">
        <v>97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9">
        <v>3</v>
      </c>
      <c r="B12" s="170"/>
      <c r="C12" s="177" t="s">
        <v>169</v>
      </c>
      <c r="D12" s="171" t="s">
        <v>94</v>
      </c>
      <c r="E12" s="172">
        <v>1</v>
      </c>
      <c r="F12" s="173"/>
      <c r="G12" s="174">
        <f t="shared" si="7"/>
        <v>0</v>
      </c>
      <c r="H12" s="156"/>
      <c r="I12" s="155">
        <f t="shared" si="8"/>
        <v>0</v>
      </c>
      <c r="J12" s="156"/>
      <c r="K12" s="155">
        <f t="shared" si="9"/>
        <v>0</v>
      </c>
      <c r="L12" s="155">
        <v>21</v>
      </c>
      <c r="M12" s="155">
        <f t="shared" si="10"/>
        <v>0</v>
      </c>
      <c r="N12" s="155">
        <v>0</v>
      </c>
      <c r="O12" s="155">
        <f t="shared" si="11"/>
        <v>0</v>
      </c>
      <c r="P12" s="155">
        <v>0</v>
      </c>
      <c r="Q12" s="155">
        <f t="shared" si="12"/>
        <v>0</v>
      </c>
      <c r="R12" s="155"/>
      <c r="S12" s="155" t="s">
        <v>95</v>
      </c>
      <c r="T12" s="155" t="s">
        <v>96</v>
      </c>
      <c r="U12" s="155">
        <v>0</v>
      </c>
      <c r="V12" s="155">
        <f t="shared" si="13"/>
        <v>0</v>
      </c>
      <c r="W12" s="155"/>
      <c r="X12" s="155" t="s">
        <v>97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8" t="s">
        <v>92</v>
      </c>
      <c r="B13" s="159" t="s">
        <v>53</v>
      </c>
      <c r="C13" s="176" t="s">
        <v>54</v>
      </c>
      <c r="D13" s="160"/>
      <c r="E13" s="161"/>
      <c r="F13" s="162"/>
      <c r="G13" s="163">
        <f>SUMIF(AG14:AG14,"&lt;&gt;NOR",G14:G14)</f>
        <v>0</v>
      </c>
      <c r="H13" s="157"/>
      <c r="I13" s="157">
        <f>SUM(I14:I14)</f>
        <v>0</v>
      </c>
      <c r="J13" s="157"/>
      <c r="K13" s="157">
        <f>SUM(K14:K14)</f>
        <v>0</v>
      </c>
      <c r="L13" s="157"/>
      <c r="M13" s="157">
        <f>SUM(M14:M14)</f>
        <v>0</v>
      </c>
      <c r="N13" s="157"/>
      <c r="O13" s="157">
        <f>SUM(O14:O14)</f>
        <v>0</v>
      </c>
      <c r="P13" s="157"/>
      <c r="Q13" s="157">
        <f>SUM(Q14:Q14)</f>
        <v>0</v>
      </c>
      <c r="R13" s="157"/>
      <c r="S13" s="157"/>
      <c r="T13" s="157"/>
      <c r="U13" s="157"/>
      <c r="V13" s="157">
        <f>SUM(V14:V14)</f>
        <v>0</v>
      </c>
      <c r="W13" s="157"/>
      <c r="X13" s="157"/>
      <c r="AG13" t="s">
        <v>93</v>
      </c>
    </row>
    <row r="14" spans="1:60" ht="33.75" outlineLevel="1" x14ac:dyDescent="0.2">
      <c r="A14" s="169">
        <v>4</v>
      </c>
      <c r="B14" s="170" t="s">
        <v>167</v>
      </c>
      <c r="C14" s="177" t="s">
        <v>173</v>
      </c>
      <c r="D14" s="171" t="s">
        <v>94</v>
      </c>
      <c r="E14" s="172">
        <v>1</v>
      </c>
      <c r="F14" s="173"/>
      <c r="G14" s="174">
        <f>ROUND(E14*F14,2)</f>
        <v>0</v>
      </c>
      <c r="H14" s="156"/>
      <c r="I14" s="155">
        <f>ROUND(E14*H14,2)</f>
        <v>0</v>
      </c>
      <c r="J14" s="156"/>
      <c r="K14" s="155">
        <f>ROUND(E14*J14,2)</f>
        <v>0</v>
      </c>
      <c r="L14" s="155">
        <v>21</v>
      </c>
      <c r="M14" s="155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5"/>
      <c r="S14" s="155" t="s">
        <v>95</v>
      </c>
      <c r="T14" s="155" t="s">
        <v>96</v>
      </c>
      <c r="U14" s="155">
        <v>0</v>
      </c>
      <c r="V14" s="155">
        <f>ROUND(E14*U14,2)</f>
        <v>0</v>
      </c>
      <c r="W14" s="155"/>
      <c r="X14" s="155" t="s">
        <v>97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58" t="s">
        <v>92</v>
      </c>
      <c r="B15" s="159" t="s">
        <v>55</v>
      </c>
      <c r="C15" s="176" t="s">
        <v>56</v>
      </c>
      <c r="D15" s="160"/>
      <c r="E15" s="161"/>
      <c r="F15" s="162"/>
      <c r="G15" s="163">
        <f>SUMIF(AG17:AG25,"&lt;&gt;NOR",G17:G25)</f>
        <v>0</v>
      </c>
      <c r="H15" s="157"/>
      <c r="I15" s="157">
        <f>SUM(I17:I25)</f>
        <v>0</v>
      </c>
      <c r="J15" s="157"/>
      <c r="K15" s="157">
        <f>SUM(K17:K25)</f>
        <v>0</v>
      </c>
      <c r="L15" s="157"/>
      <c r="M15" s="157">
        <f>SUM(M17:M25)</f>
        <v>0</v>
      </c>
      <c r="N15" s="157"/>
      <c r="O15" s="157">
        <f>SUM(O17:O25)</f>
        <v>0</v>
      </c>
      <c r="P15" s="157"/>
      <c r="Q15" s="157">
        <f>SUM(Q17:Q25)</f>
        <v>0</v>
      </c>
      <c r="R15" s="157"/>
      <c r="S15" s="157"/>
      <c r="T15" s="157"/>
      <c r="U15" s="157"/>
      <c r="V15" s="157">
        <f>SUM(V17:V25)</f>
        <v>0</v>
      </c>
      <c r="W15" s="157"/>
      <c r="X15" s="157"/>
      <c r="AG15" t="s">
        <v>93</v>
      </c>
    </row>
    <row r="16" spans="1:60" outlineLevel="1" x14ac:dyDescent="0.2">
      <c r="A16" s="169">
        <v>5</v>
      </c>
      <c r="B16" s="170"/>
      <c r="C16" s="177" t="s">
        <v>103</v>
      </c>
      <c r="D16" s="171" t="s">
        <v>101</v>
      </c>
      <c r="E16" s="172">
        <v>150</v>
      </c>
      <c r="F16" s="173"/>
      <c r="G16" s="174">
        <f t="shared" ref="G16" si="14">ROUND(E16*F16,2)</f>
        <v>0</v>
      </c>
      <c r="H16" s="156"/>
      <c r="I16" s="155">
        <f t="shared" ref="I16" si="15">ROUND(E16*H16,2)</f>
        <v>0</v>
      </c>
      <c r="J16" s="156"/>
      <c r="K16" s="155">
        <f t="shared" ref="K16" si="16">ROUND(E16*J16,2)</f>
        <v>0</v>
      </c>
      <c r="L16" s="155">
        <v>21</v>
      </c>
      <c r="M16" s="155">
        <f t="shared" ref="M16" si="17">G16*(1+L16/100)</f>
        <v>0</v>
      </c>
      <c r="N16" s="155">
        <v>0</v>
      </c>
      <c r="O16" s="155">
        <f t="shared" ref="O16" si="18">ROUND(E16*N16,2)</f>
        <v>0</v>
      </c>
      <c r="P16" s="155">
        <v>0</v>
      </c>
      <c r="Q16" s="155">
        <f t="shared" ref="Q16" si="19">ROUND(E16*P16,2)</f>
        <v>0</v>
      </c>
      <c r="R16" s="155"/>
      <c r="S16" s="155" t="s">
        <v>95</v>
      </c>
      <c r="T16" s="155" t="s">
        <v>96</v>
      </c>
      <c r="U16" s="155">
        <v>0</v>
      </c>
      <c r="V16" s="155">
        <f t="shared" ref="V16" si="20">ROUND(E16*U16,2)</f>
        <v>0</v>
      </c>
      <c r="W16" s="155"/>
      <c r="X16" s="155" t="s">
        <v>97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98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69">
        <v>6</v>
      </c>
      <c r="B17" s="170"/>
      <c r="C17" s="177" t="s">
        <v>104</v>
      </c>
      <c r="D17" s="171" t="s">
        <v>101</v>
      </c>
      <c r="E17" s="172">
        <v>80</v>
      </c>
      <c r="F17" s="173"/>
      <c r="G17" s="174">
        <f t="shared" ref="G17:G25" si="21">ROUND(E17*F17,2)</f>
        <v>0</v>
      </c>
      <c r="H17" s="156"/>
      <c r="I17" s="155">
        <f t="shared" ref="I17:I25" si="22">ROUND(E17*H17,2)</f>
        <v>0</v>
      </c>
      <c r="J17" s="156"/>
      <c r="K17" s="155">
        <f t="shared" ref="K17:K25" si="23">ROUND(E17*J17,2)</f>
        <v>0</v>
      </c>
      <c r="L17" s="155">
        <v>21</v>
      </c>
      <c r="M17" s="155">
        <f t="shared" ref="M17:M25" si="24">G17*(1+L17/100)</f>
        <v>0</v>
      </c>
      <c r="N17" s="155">
        <v>0</v>
      </c>
      <c r="O17" s="155">
        <f t="shared" ref="O17:O25" si="25">ROUND(E17*N17,2)</f>
        <v>0</v>
      </c>
      <c r="P17" s="155">
        <v>0</v>
      </c>
      <c r="Q17" s="155">
        <f t="shared" ref="Q17:Q25" si="26">ROUND(E17*P17,2)</f>
        <v>0</v>
      </c>
      <c r="R17" s="155"/>
      <c r="S17" s="155" t="s">
        <v>95</v>
      </c>
      <c r="T17" s="155" t="s">
        <v>96</v>
      </c>
      <c r="U17" s="155">
        <v>0</v>
      </c>
      <c r="V17" s="155">
        <f t="shared" ref="V17:V25" si="27">ROUND(E17*U17,2)</f>
        <v>0</v>
      </c>
      <c r="W17" s="155"/>
      <c r="X17" s="155" t="s">
        <v>97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69">
        <v>7</v>
      </c>
      <c r="B18" s="170"/>
      <c r="C18" s="177" t="s">
        <v>105</v>
      </c>
      <c r="D18" s="171" t="s">
        <v>101</v>
      </c>
      <c r="E18" s="172">
        <v>25</v>
      </c>
      <c r="F18" s="173"/>
      <c r="G18" s="174">
        <f t="shared" si="21"/>
        <v>0</v>
      </c>
      <c r="H18" s="156"/>
      <c r="I18" s="155">
        <f t="shared" si="22"/>
        <v>0</v>
      </c>
      <c r="J18" s="156"/>
      <c r="K18" s="155">
        <f t="shared" si="23"/>
        <v>0</v>
      </c>
      <c r="L18" s="155">
        <v>21</v>
      </c>
      <c r="M18" s="155">
        <f t="shared" si="24"/>
        <v>0</v>
      </c>
      <c r="N18" s="155">
        <v>0</v>
      </c>
      <c r="O18" s="155">
        <f t="shared" si="25"/>
        <v>0</v>
      </c>
      <c r="P18" s="155">
        <v>0</v>
      </c>
      <c r="Q18" s="155">
        <f t="shared" si="26"/>
        <v>0</v>
      </c>
      <c r="R18" s="155"/>
      <c r="S18" s="155" t="s">
        <v>95</v>
      </c>
      <c r="T18" s="155" t="s">
        <v>96</v>
      </c>
      <c r="U18" s="155">
        <v>0</v>
      </c>
      <c r="V18" s="155">
        <f t="shared" si="27"/>
        <v>0</v>
      </c>
      <c r="W18" s="155"/>
      <c r="X18" s="155" t="s">
        <v>97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9">
        <v>8</v>
      </c>
      <c r="B19" s="170"/>
      <c r="C19" s="177" t="s">
        <v>107</v>
      </c>
      <c r="D19" s="171" t="s">
        <v>101</v>
      </c>
      <c r="E19" s="172">
        <v>15</v>
      </c>
      <c r="F19" s="173"/>
      <c r="G19" s="174">
        <f t="shared" si="21"/>
        <v>0</v>
      </c>
      <c r="H19" s="156"/>
      <c r="I19" s="155">
        <f t="shared" si="22"/>
        <v>0</v>
      </c>
      <c r="J19" s="156"/>
      <c r="K19" s="155">
        <f t="shared" si="23"/>
        <v>0</v>
      </c>
      <c r="L19" s="155">
        <v>21</v>
      </c>
      <c r="M19" s="155">
        <f t="shared" si="24"/>
        <v>0</v>
      </c>
      <c r="N19" s="155">
        <v>0</v>
      </c>
      <c r="O19" s="155">
        <f t="shared" si="25"/>
        <v>0</v>
      </c>
      <c r="P19" s="155">
        <v>0</v>
      </c>
      <c r="Q19" s="155">
        <f t="shared" si="26"/>
        <v>0</v>
      </c>
      <c r="R19" s="155"/>
      <c r="S19" s="155" t="s">
        <v>95</v>
      </c>
      <c r="T19" s="155" t="s">
        <v>106</v>
      </c>
      <c r="U19" s="155">
        <v>0</v>
      </c>
      <c r="V19" s="155">
        <f t="shared" si="27"/>
        <v>0</v>
      </c>
      <c r="W19" s="155"/>
      <c r="X19" s="155" t="s">
        <v>97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9">
        <v>9</v>
      </c>
      <c r="B20" s="170"/>
      <c r="C20" s="177" t="s">
        <v>108</v>
      </c>
      <c r="D20" s="171" t="s">
        <v>94</v>
      </c>
      <c r="E20" s="172">
        <v>30</v>
      </c>
      <c r="F20" s="173"/>
      <c r="G20" s="174">
        <f t="shared" si="21"/>
        <v>0</v>
      </c>
      <c r="H20" s="156"/>
      <c r="I20" s="155">
        <f t="shared" si="22"/>
        <v>0</v>
      </c>
      <c r="J20" s="156"/>
      <c r="K20" s="155">
        <f t="shared" si="23"/>
        <v>0</v>
      </c>
      <c r="L20" s="155">
        <v>21</v>
      </c>
      <c r="M20" s="155">
        <f t="shared" si="24"/>
        <v>0</v>
      </c>
      <c r="N20" s="155">
        <v>0</v>
      </c>
      <c r="O20" s="155">
        <f t="shared" si="25"/>
        <v>0</v>
      </c>
      <c r="P20" s="155">
        <v>0</v>
      </c>
      <c r="Q20" s="155">
        <f t="shared" si="26"/>
        <v>0</v>
      </c>
      <c r="R20" s="155"/>
      <c r="S20" s="155" t="s">
        <v>95</v>
      </c>
      <c r="T20" s="155" t="s">
        <v>106</v>
      </c>
      <c r="U20" s="155">
        <v>0</v>
      </c>
      <c r="V20" s="155">
        <f t="shared" si="27"/>
        <v>0</v>
      </c>
      <c r="W20" s="155"/>
      <c r="X20" s="155" t="s">
        <v>97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10</v>
      </c>
      <c r="B21" s="170"/>
      <c r="C21" s="177" t="s">
        <v>109</v>
      </c>
      <c r="D21" s="171" t="s">
        <v>101</v>
      </c>
      <c r="E21" s="172">
        <v>65</v>
      </c>
      <c r="F21" s="173"/>
      <c r="G21" s="174">
        <f t="shared" si="21"/>
        <v>0</v>
      </c>
      <c r="H21" s="156"/>
      <c r="I21" s="155">
        <f t="shared" si="22"/>
        <v>0</v>
      </c>
      <c r="J21" s="156"/>
      <c r="K21" s="155">
        <f t="shared" si="23"/>
        <v>0</v>
      </c>
      <c r="L21" s="155">
        <v>21</v>
      </c>
      <c r="M21" s="155">
        <f t="shared" si="24"/>
        <v>0</v>
      </c>
      <c r="N21" s="155">
        <v>0</v>
      </c>
      <c r="O21" s="155">
        <f t="shared" si="25"/>
        <v>0</v>
      </c>
      <c r="P21" s="155">
        <v>0</v>
      </c>
      <c r="Q21" s="155">
        <f t="shared" si="26"/>
        <v>0</v>
      </c>
      <c r="R21" s="155"/>
      <c r="S21" s="155" t="s">
        <v>95</v>
      </c>
      <c r="T21" s="155" t="s">
        <v>106</v>
      </c>
      <c r="U21" s="155">
        <v>0</v>
      </c>
      <c r="V21" s="155">
        <f t="shared" si="27"/>
        <v>0</v>
      </c>
      <c r="W21" s="155"/>
      <c r="X21" s="155" t="s">
        <v>97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69">
        <v>11</v>
      </c>
      <c r="B22" s="170"/>
      <c r="C22" s="177" t="s">
        <v>110</v>
      </c>
      <c r="D22" s="171" t="s">
        <v>101</v>
      </c>
      <c r="E22" s="172">
        <v>20</v>
      </c>
      <c r="F22" s="173"/>
      <c r="G22" s="174">
        <f t="shared" si="21"/>
        <v>0</v>
      </c>
      <c r="H22" s="156"/>
      <c r="I22" s="155">
        <f t="shared" si="22"/>
        <v>0</v>
      </c>
      <c r="J22" s="156"/>
      <c r="K22" s="155">
        <f t="shared" si="23"/>
        <v>0</v>
      </c>
      <c r="L22" s="155">
        <v>21</v>
      </c>
      <c r="M22" s="155">
        <f t="shared" si="24"/>
        <v>0</v>
      </c>
      <c r="N22" s="155">
        <v>0</v>
      </c>
      <c r="O22" s="155">
        <f t="shared" si="25"/>
        <v>0</v>
      </c>
      <c r="P22" s="155">
        <v>0</v>
      </c>
      <c r="Q22" s="155">
        <f t="shared" si="26"/>
        <v>0</v>
      </c>
      <c r="R22" s="155"/>
      <c r="S22" s="155" t="s">
        <v>95</v>
      </c>
      <c r="T22" s="155" t="s">
        <v>106</v>
      </c>
      <c r="U22" s="155">
        <v>0</v>
      </c>
      <c r="V22" s="155">
        <f t="shared" si="27"/>
        <v>0</v>
      </c>
      <c r="W22" s="155"/>
      <c r="X22" s="155" t="s">
        <v>97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9">
        <v>12</v>
      </c>
      <c r="B23" s="170"/>
      <c r="C23" s="177" t="s">
        <v>112</v>
      </c>
      <c r="D23" s="171" t="s">
        <v>94</v>
      </c>
      <c r="E23" s="172">
        <v>6</v>
      </c>
      <c r="F23" s="173"/>
      <c r="G23" s="174">
        <f t="shared" si="21"/>
        <v>0</v>
      </c>
      <c r="H23" s="156"/>
      <c r="I23" s="155">
        <f t="shared" si="22"/>
        <v>0</v>
      </c>
      <c r="J23" s="156"/>
      <c r="K23" s="155">
        <f t="shared" si="23"/>
        <v>0</v>
      </c>
      <c r="L23" s="155">
        <v>21</v>
      </c>
      <c r="M23" s="155">
        <f t="shared" si="24"/>
        <v>0</v>
      </c>
      <c r="N23" s="155">
        <v>0</v>
      </c>
      <c r="O23" s="155">
        <f t="shared" si="25"/>
        <v>0</v>
      </c>
      <c r="P23" s="155">
        <v>0</v>
      </c>
      <c r="Q23" s="155">
        <f t="shared" si="26"/>
        <v>0</v>
      </c>
      <c r="R23" s="155"/>
      <c r="S23" s="155" t="s">
        <v>95</v>
      </c>
      <c r="T23" s="155" t="s">
        <v>96</v>
      </c>
      <c r="U23" s="155">
        <v>0</v>
      </c>
      <c r="V23" s="155">
        <f t="shared" si="27"/>
        <v>0</v>
      </c>
      <c r="W23" s="155"/>
      <c r="X23" s="155" t="s">
        <v>97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9">
        <v>13</v>
      </c>
      <c r="B24" s="170"/>
      <c r="C24" s="177" t="s">
        <v>113</v>
      </c>
      <c r="D24" s="171" t="s">
        <v>94</v>
      </c>
      <c r="E24" s="172">
        <v>5</v>
      </c>
      <c r="F24" s="173"/>
      <c r="G24" s="174">
        <f t="shared" si="21"/>
        <v>0</v>
      </c>
      <c r="H24" s="156"/>
      <c r="I24" s="155">
        <f t="shared" si="22"/>
        <v>0</v>
      </c>
      <c r="J24" s="156"/>
      <c r="K24" s="155">
        <f t="shared" si="23"/>
        <v>0</v>
      </c>
      <c r="L24" s="155">
        <v>21</v>
      </c>
      <c r="M24" s="155">
        <f t="shared" si="24"/>
        <v>0</v>
      </c>
      <c r="N24" s="155">
        <v>0</v>
      </c>
      <c r="O24" s="155">
        <f t="shared" si="25"/>
        <v>0</v>
      </c>
      <c r="P24" s="155">
        <v>0</v>
      </c>
      <c r="Q24" s="155">
        <f t="shared" si="26"/>
        <v>0</v>
      </c>
      <c r="R24" s="155"/>
      <c r="S24" s="155" t="s">
        <v>95</v>
      </c>
      <c r="T24" s="155" t="s">
        <v>106</v>
      </c>
      <c r="U24" s="155">
        <v>0</v>
      </c>
      <c r="V24" s="155">
        <f t="shared" si="27"/>
        <v>0</v>
      </c>
      <c r="W24" s="155"/>
      <c r="X24" s="155" t="s">
        <v>97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69">
        <v>14</v>
      </c>
      <c r="B25" s="170"/>
      <c r="C25" s="177" t="s">
        <v>114</v>
      </c>
      <c r="D25" s="171" t="s">
        <v>111</v>
      </c>
      <c r="E25" s="172">
        <v>1</v>
      </c>
      <c r="F25" s="173"/>
      <c r="G25" s="174">
        <f t="shared" si="21"/>
        <v>0</v>
      </c>
      <c r="H25" s="156"/>
      <c r="I25" s="155">
        <f t="shared" si="22"/>
        <v>0</v>
      </c>
      <c r="J25" s="156"/>
      <c r="K25" s="155">
        <f t="shared" si="23"/>
        <v>0</v>
      </c>
      <c r="L25" s="155">
        <v>21</v>
      </c>
      <c r="M25" s="155">
        <f t="shared" si="24"/>
        <v>0</v>
      </c>
      <c r="N25" s="155">
        <v>0</v>
      </c>
      <c r="O25" s="155">
        <f t="shared" si="25"/>
        <v>0</v>
      </c>
      <c r="P25" s="155">
        <v>0</v>
      </c>
      <c r="Q25" s="155">
        <f t="shared" si="26"/>
        <v>0</v>
      </c>
      <c r="R25" s="155"/>
      <c r="S25" s="155" t="s">
        <v>95</v>
      </c>
      <c r="T25" s="155" t="s">
        <v>96</v>
      </c>
      <c r="U25" s="155">
        <v>0</v>
      </c>
      <c r="V25" s="155">
        <f t="shared" si="27"/>
        <v>0</v>
      </c>
      <c r="W25" s="155"/>
      <c r="X25" s="155" t="s">
        <v>97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8" t="s">
        <v>92</v>
      </c>
      <c r="B26" s="159" t="s">
        <v>57</v>
      </c>
      <c r="C26" s="176" t="s">
        <v>58</v>
      </c>
      <c r="D26" s="160"/>
      <c r="E26" s="161"/>
      <c r="F26" s="162"/>
      <c r="G26" s="163">
        <f>SUMIF(AG27:AG35,"&lt;&gt;NOR",G27:G35)</f>
        <v>0</v>
      </c>
      <c r="H26" s="157"/>
      <c r="I26" s="157">
        <f>SUM(I27:I35)</f>
        <v>0</v>
      </c>
      <c r="J26" s="157"/>
      <c r="K26" s="157">
        <f>SUM(K27:K35)</f>
        <v>0</v>
      </c>
      <c r="L26" s="157"/>
      <c r="M26" s="157">
        <f>SUM(M27:M35)</f>
        <v>0</v>
      </c>
      <c r="N26" s="157"/>
      <c r="O26" s="157">
        <f>SUM(O27:O35)</f>
        <v>0</v>
      </c>
      <c r="P26" s="157"/>
      <c r="Q26" s="157">
        <f>SUM(Q27:Q35)</f>
        <v>0</v>
      </c>
      <c r="R26" s="157"/>
      <c r="S26" s="157"/>
      <c r="T26" s="157"/>
      <c r="U26" s="157"/>
      <c r="V26" s="157">
        <f>SUM(V27:V35)</f>
        <v>31</v>
      </c>
      <c r="W26" s="157"/>
      <c r="X26" s="157"/>
      <c r="AG26" t="s">
        <v>93</v>
      </c>
    </row>
    <row r="27" spans="1:60" outlineLevel="1" x14ac:dyDescent="0.2">
      <c r="A27" s="169">
        <v>15</v>
      </c>
      <c r="B27" s="170"/>
      <c r="C27" s="177" t="s">
        <v>115</v>
      </c>
      <c r="D27" s="171" t="s">
        <v>116</v>
      </c>
      <c r="E27" s="172">
        <v>15</v>
      </c>
      <c r="F27" s="173"/>
      <c r="G27" s="174">
        <f t="shared" ref="G27:G35" si="28">ROUND(E27*F27,2)</f>
        <v>0</v>
      </c>
      <c r="H27" s="156"/>
      <c r="I27" s="155">
        <f t="shared" ref="I27:I35" si="29">ROUND(E27*H27,2)</f>
        <v>0</v>
      </c>
      <c r="J27" s="156"/>
      <c r="K27" s="155">
        <f t="shared" ref="K27:K35" si="30">ROUND(E27*J27,2)</f>
        <v>0</v>
      </c>
      <c r="L27" s="155">
        <v>21</v>
      </c>
      <c r="M27" s="155">
        <f t="shared" ref="M27:M35" si="31">G27*(1+L27/100)</f>
        <v>0</v>
      </c>
      <c r="N27" s="155">
        <v>0</v>
      </c>
      <c r="O27" s="155">
        <f t="shared" ref="O27:O35" si="32">ROUND(E27*N27,2)</f>
        <v>0</v>
      </c>
      <c r="P27" s="155">
        <v>0</v>
      </c>
      <c r="Q27" s="155">
        <f t="shared" ref="Q27:Q35" si="33">ROUND(E27*P27,2)</f>
        <v>0</v>
      </c>
      <c r="R27" s="155"/>
      <c r="S27" s="155" t="s">
        <v>95</v>
      </c>
      <c r="T27" s="155" t="s">
        <v>96</v>
      </c>
      <c r="U27" s="155">
        <v>0</v>
      </c>
      <c r="V27" s="155">
        <f t="shared" ref="V27:V35" si="34">ROUND(E27*U27,2)</f>
        <v>0</v>
      </c>
      <c r="W27" s="155"/>
      <c r="X27" s="155" t="s">
        <v>117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118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69">
        <v>16</v>
      </c>
      <c r="B28" s="170"/>
      <c r="C28" s="177" t="s">
        <v>119</v>
      </c>
      <c r="D28" s="171" t="s">
        <v>116</v>
      </c>
      <c r="E28" s="172">
        <v>35</v>
      </c>
      <c r="F28" s="173"/>
      <c r="G28" s="174">
        <f t="shared" si="28"/>
        <v>0</v>
      </c>
      <c r="H28" s="156"/>
      <c r="I28" s="155">
        <f t="shared" si="29"/>
        <v>0</v>
      </c>
      <c r="J28" s="156"/>
      <c r="K28" s="155">
        <f t="shared" si="30"/>
        <v>0</v>
      </c>
      <c r="L28" s="155">
        <v>21</v>
      </c>
      <c r="M28" s="155">
        <f t="shared" si="31"/>
        <v>0</v>
      </c>
      <c r="N28" s="155">
        <v>0</v>
      </c>
      <c r="O28" s="155">
        <f t="shared" si="32"/>
        <v>0</v>
      </c>
      <c r="P28" s="155">
        <v>0</v>
      </c>
      <c r="Q28" s="155">
        <f t="shared" si="33"/>
        <v>0</v>
      </c>
      <c r="R28" s="155"/>
      <c r="S28" s="155" t="s">
        <v>95</v>
      </c>
      <c r="T28" s="155" t="s">
        <v>96</v>
      </c>
      <c r="U28" s="155">
        <v>0</v>
      </c>
      <c r="V28" s="155">
        <f t="shared" si="34"/>
        <v>0</v>
      </c>
      <c r="W28" s="155"/>
      <c r="X28" s="155" t="s">
        <v>117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118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17</v>
      </c>
      <c r="B29" s="170"/>
      <c r="C29" s="177" t="s">
        <v>121</v>
      </c>
      <c r="D29" s="171" t="s">
        <v>120</v>
      </c>
      <c r="E29" s="172">
        <v>2</v>
      </c>
      <c r="F29" s="173"/>
      <c r="G29" s="174">
        <f t="shared" si="28"/>
        <v>0</v>
      </c>
      <c r="H29" s="156"/>
      <c r="I29" s="155">
        <f t="shared" si="29"/>
        <v>0</v>
      </c>
      <c r="J29" s="156"/>
      <c r="K29" s="155">
        <f t="shared" si="30"/>
        <v>0</v>
      </c>
      <c r="L29" s="155">
        <v>21</v>
      </c>
      <c r="M29" s="155">
        <f t="shared" si="31"/>
        <v>0</v>
      </c>
      <c r="N29" s="155">
        <v>0</v>
      </c>
      <c r="O29" s="155">
        <f t="shared" si="32"/>
        <v>0</v>
      </c>
      <c r="P29" s="155">
        <v>0</v>
      </c>
      <c r="Q29" s="155">
        <f t="shared" si="33"/>
        <v>0</v>
      </c>
      <c r="R29" s="155"/>
      <c r="S29" s="155" t="s">
        <v>95</v>
      </c>
      <c r="T29" s="155" t="s">
        <v>96</v>
      </c>
      <c r="U29" s="155">
        <v>0</v>
      </c>
      <c r="V29" s="155">
        <f t="shared" si="34"/>
        <v>0</v>
      </c>
      <c r="W29" s="155"/>
      <c r="X29" s="155" t="s">
        <v>117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118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18</v>
      </c>
      <c r="B30" s="170"/>
      <c r="C30" s="177" t="s">
        <v>174</v>
      </c>
      <c r="D30" s="171" t="s">
        <v>94</v>
      </c>
      <c r="E30" s="172">
        <v>2</v>
      </c>
      <c r="F30" s="173"/>
      <c r="G30" s="174">
        <f t="shared" si="28"/>
        <v>0</v>
      </c>
      <c r="H30" s="156"/>
      <c r="I30" s="155">
        <f t="shared" si="29"/>
        <v>0</v>
      </c>
      <c r="J30" s="156"/>
      <c r="K30" s="155">
        <f t="shared" si="30"/>
        <v>0</v>
      </c>
      <c r="L30" s="155">
        <v>21</v>
      </c>
      <c r="M30" s="155">
        <f t="shared" si="31"/>
        <v>0</v>
      </c>
      <c r="N30" s="155">
        <v>0</v>
      </c>
      <c r="O30" s="155">
        <f t="shared" si="32"/>
        <v>0</v>
      </c>
      <c r="P30" s="155">
        <v>0</v>
      </c>
      <c r="Q30" s="155">
        <f t="shared" si="33"/>
        <v>0</v>
      </c>
      <c r="R30" s="155"/>
      <c r="S30" s="155" t="s">
        <v>95</v>
      </c>
      <c r="T30" s="155" t="s">
        <v>96</v>
      </c>
      <c r="U30" s="155">
        <v>0</v>
      </c>
      <c r="V30" s="155">
        <f t="shared" si="34"/>
        <v>0</v>
      </c>
      <c r="W30" s="155"/>
      <c r="X30" s="155" t="s">
        <v>117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118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9">
        <v>19</v>
      </c>
      <c r="B31" s="170"/>
      <c r="C31" s="177" t="s">
        <v>122</v>
      </c>
      <c r="D31" s="171" t="s">
        <v>123</v>
      </c>
      <c r="E31" s="172">
        <v>10</v>
      </c>
      <c r="F31" s="173"/>
      <c r="G31" s="174">
        <f t="shared" si="28"/>
        <v>0</v>
      </c>
      <c r="H31" s="156"/>
      <c r="I31" s="155">
        <f t="shared" si="29"/>
        <v>0</v>
      </c>
      <c r="J31" s="156"/>
      <c r="K31" s="155">
        <f t="shared" si="30"/>
        <v>0</v>
      </c>
      <c r="L31" s="155">
        <v>21</v>
      </c>
      <c r="M31" s="155">
        <f t="shared" si="31"/>
        <v>0</v>
      </c>
      <c r="N31" s="155">
        <v>0</v>
      </c>
      <c r="O31" s="155">
        <f t="shared" si="32"/>
        <v>0</v>
      </c>
      <c r="P31" s="155">
        <v>0</v>
      </c>
      <c r="Q31" s="155">
        <f t="shared" si="33"/>
        <v>0</v>
      </c>
      <c r="R31" s="155"/>
      <c r="S31" s="155" t="s">
        <v>95</v>
      </c>
      <c r="T31" s="155" t="s">
        <v>96</v>
      </c>
      <c r="U31" s="155">
        <v>1</v>
      </c>
      <c r="V31" s="155">
        <f t="shared" si="34"/>
        <v>10</v>
      </c>
      <c r="W31" s="155"/>
      <c r="X31" s="155" t="s">
        <v>117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118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9">
        <v>20</v>
      </c>
      <c r="B32" s="170"/>
      <c r="C32" s="177" t="s">
        <v>124</v>
      </c>
      <c r="D32" s="171" t="s">
        <v>123</v>
      </c>
      <c r="E32" s="172">
        <v>5</v>
      </c>
      <c r="F32" s="173"/>
      <c r="G32" s="174">
        <f t="shared" si="28"/>
        <v>0</v>
      </c>
      <c r="H32" s="156"/>
      <c r="I32" s="155">
        <f t="shared" si="29"/>
        <v>0</v>
      </c>
      <c r="J32" s="156"/>
      <c r="K32" s="155">
        <f t="shared" si="30"/>
        <v>0</v>
      </c>
      <c r="L32" s="155">
        <v>21</v>
      </c>
      <c r="M32" s="155">
        <f t="shared" si="31"/>
        <v>0</v>
      </c>
      <c r="N32" s="155">
        <v>0</v>
      </c>
      <c r="O32" s="155">
        <f t="shared" si="32"/>
        <v>0</v>
      </c>
      <c r="P32" s="155">
        <v>0</v>
      </c>
      <c r="Q32" s="155">
        <f t="shared" si="33"/>
        <v>0</v>
      </c>
      <c r="R32" s="155"/>
      <c r="S32" s="155" t="s">
        <v>95</v>
      </c>
      <c r="T32" s="155" t="s">
        <v>96</v>
      </c>
      <c r="U32" s="155">
        <v>1</v>
      </c>
      <c r="V32" s="155">
        <f t="shared" si="34"/>
        <v>5</v>
      </c>
      <c r="W32" s="155"/>
      <c r="X32" s="155" t="s">
        <v>117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118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9">
        <v>21</v>
      </c>
      <c r="B33" s="170"/>
      <c r="C33" s="177" t="s">
        <v>125</v>
      </c>
      <c r="D33" s="171" t="s">
        <v>123</v>
      </c>
      <c r="E33" s="172">
        <v>4</v>
      </c>
      <c r="F33" s="173"/>
      <c r="G33" s="174">
        <f t="shared" si="28"/>
        <v>0</v>
      </c>
      <c r="H33" s="156"/>
      <c r="I33" s="155">
        <f t="shared" si="29"/>
        <v>0</v>
      </c>
      <c r="J33" s="156"/>
      <c r="K33" s="155">
        <f t="shared" si="30"/>
        <v>0</v>
      </c>
      <c r="L33" s="155">
        <v>21</v>
      </c>
      <c r="M33" s="155">
        <f t="shared" si="31"/>
        <v>0</v>
      </c>
      <c r="N33" s="155">
        <v>0</v>
      </c>
      <c r="O33" s="155">
        <f t="shared" si="32"/>
        <v>0</v>
      </c>
      <c r="P33" s="155">
        <v>0</v>
      </c>
      <c r="Q33" s="155">
        <f t="shared" si="33"/>
        <v>0</v>
      </c>
      <c r="R33" s="155"/>
      <c r="S33" s="155" t="s">
        <v>95</v>
      </c>
      <c r="T33" s="155" t="s">
        <v>96</v>
      </c>
      <c r="U33" s="155">
        <v>1</v>
      </c>
      <c r="V33" s="155">
        <f t="shared" si="34"/>
        <v>4</v>
      </c>
      <c r="W33" s="155"/>
      <c r="X33" s="155" t="s">
        <v>117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118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69">
        <v>22</v>
      </c>
      <c r="B34" s="170"/>
      <c r="C34" s="177" t="s">
        <v>126</v>
      </c>
      <c r="D34" s="171" t="s">
        <v>123</v>
      </c>
      <c r="E34" s="172">
        <v>4</v>
      </c>
      <c r="F34" s="173"/>
      <c r="G34" s="174">
        <f t="shared" si="28"/>
        <v>0</v>
      </c>
      <c r="H34" s="156"/>
      <c r="I34" s="155">
        <f t="shared" si="29"/>
        <v>0</v>
      </c>
      <c r="J34" s="156"/>
      <c r="K34" s="155">
        <f t="shared" si="30"/>
        <v>0</v>
      </c>
      <c r="L34" s="155">
        <v>21</v>
      </c>
      <c r="M34" s="155">
        <f t="shared" si="31"/>
        <v>0</v>
      </c>
      <c r="N34" s="155">
        <v>0</v>
      </c>
      <c r="O34" s="155">
        <f t="shared" si="32"/>
        <v>0</v>
      </c>
      <c r="P34" s="155">
        <v>0</v>
      </c>
      <c r="Q34" s="155">
        <f t="shared" si="33"/>
        <v>0</v>
      </c>
      <c r="R34" s="155"/>
      <c r="S34" s="155" t="s">
        <v>95</v>
      </c>
      <c r="T34" s="155" t="s">
        <v>96</v>
      </c>
      <c r="U34" s="155">
        <v>1</v>
      </c>
      <c r="V34" s="155">
        <f t="shared" si="34"/>
        <v>4</v>
      </c>
      <c r="W34" s="155"/>
      <c r="X34" s="155" t="s">
        <v>117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118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9">
        <v>23</v>
      </c>
      <c r="B35" s="170"/>
      <c r="C35" s="177" t="s">
        <v>127</v>
      </c>
      <c r="D35" s="171" t="s">
        <v>123</v>
      </c>
      <c r="E35" s="172">
        <v>8</v>
      </c>
      <c r="F35" s="173"/>
      <c r="G35" s="174">
        <f t="shared" si="28"/>
        <v>0</v>
      </c>
      <c r="H35" s="156"/>
      <c r="I35" s="155">
        <f t="shared" si="29"/>
        <v>0</v>
      </c>
      <c r="J35" s="156"/>
      <c r="K35" s="155">
        <f t="shared" si="30"/>
        <v>0</v>
      </c>
      <c r="L35" s="155">
        <v>21</v>
      </c>
      <c r="M35" s="155">
        <f t="shared" si="31"/>
        <v>0</v>
      </c>
      <c r="N35" s="155">
        <v>0</v>
      </c>
      <c r="O35" s="155">
        <f t="shared" si="32"/>
        <v>0</v>
      </c>
      <c r="P35" s="155">
        <v>0</v>
      </c>
      <c r="Q35" s="155">
        <f t="shared" si="33"/>
        <v>0</v>
      </c>
      <c r="R35" s="155"/>
      <c r="S35" s="155" t="s">
        <v>95</v>
      </c>
      <c r="T35" s="155" t="s">
        <v>96</v>
      </c>
      <c r="U35" s="155">
        <v>1</v>
      </c>
      <c r="V35" s="155">
        <f t="shared" si="34"/>
        <v>8</v>
      </c>
      <c r="W35" s="155"/>
      <c r="X35" s="155" t="s">
        <v>117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118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8" t="s">
        <v>92</v>
      </c>
      <c r="B36" s="159" t="s">
        <v>59</v>
      </c>
      <c r="C36" s="176" t="s">
        <v>60</v>
      </c>
      <c r="D36" s="160"/>
      <c r="E36" s="161"/>
      <c r="F36" s="162"/>
      <c r="G36" s="163">
        <f>SUMIF(AG37:AG54,"&lt;&gt;NOR",G37:G54)</f>
        <v>0</v>
      </c>
      <c r="H36" s="157"/>
      <c r="I36" s="157">
        <f>SUM(I37:I54)</f>
        <v>0</v>
      </c>
      <c r="J36" s="157"/>
      <c r="K36" s="157">
        <f>SUM(K37:K54)</f>
        <v>0</v>
      </c>
      <c r="L36" s="157"/>
      <c r="M36" s="157">
        <f>SUM(M37:M54)</f>
        <v>0</v>
      </c>
      <c r="N36" s="157"/>
      <c r="O36" s="157">
        <f>SUM(O37:O54)</f>
        <v>0.02</v>
      </c>
      <c r="P36" s="157"/>
      <c r="Q36" s="157">
        <f>SUM(Q37:Q54)</f>
        <v>0</v>
      </c>
      <c r="R36" s="157"/>
      <c r="S36" s="157"/>
      <c r="T36" s="157"/>
      <c r="U36" s="157"/>
      <c r="V36" s="157">
        <f>SUM(V37:V54)</f>
        <v>56.459999999999994</v>
      </c>
      <c r="W36" s="157"/>
      <c r="X36" s="157"/>
      <c r="AG36" t="s">
        <v>93</v>
      </c>
    </row>
    <row r="37" spans="1:60" outlineLevel="1" x14ac:dyDescent="0.2">
      <c r="A37" s="169">
        <v>24</v>
      </c>
      <c r="B37" s="170"/>
      <c r="C37" s="177" t="s">
        <v>128</v>
      </c>
      <c r="D37" s="171" t="s">
        <v>120</v>
      </c>
      <c r="E37" s="172">
        <v>1</v>
      </c>
      <c r="F37" s="173"/>
      <c r="G37" s="174">
        <f t="shared" ref="G37:G54" si="35">ROUND(E37*F37,2)</f>
        <v>0</v>
      </c>
      <c r="H37" s="156"/>
      <c r="I37" s="155">
        <f t="shared" ref="I37:I54" si="36">ROUND(E37*H37,2)</f>
        <v>0</v>
      </c>
      <c r="J37" s="156"/>
      <c r="K37" s="155">
        <f t="shared" ref="K37:K54" si="37">ROUND(E37*J37,2)</f>
        <v>0</v>
      </c>
      <c r="L37" s="155">
        <v>21</v>
      </c>
      <c r="M37" s="155">
        <f t="shared" ref="M37:M54" si="38">G37*(1+L37/100)</f>
        <v>0</v>
      </c>
      <c r="N37" s="155">
        <v>0</v>
      </c>
      <c r="O37" s="155">
        <f t="shared" ref="O37:O54" si="39">ROUND(E37*N37,2)</f>
        <v>0</v>
      </c>
      <c r="P37" s="155">
        <v>0</v>
      </c>
      <c r="Q37" s="155">
        <f t="shared" ref="Q37:Q54" si="40">ROUND(E37*P37,2)</f>
        <v>0</v>
      </c>
      <c r="R37" s="155"/>
      <c r="S37" s="155" t="s">
        <v>95</v>
      </c>
      <c r="T37" s="155" t="s">
        <v>99</v>
      </c>
      <c r="U37" s="155">
        <v>0.8</v>
      </c>
      <c r="V37" s="155">
        <f t="shared" ref="V37:V54" si="41">ROUND(E37*U37,2)</f>
        <v>0.8</v>
      </c>
      <c r="W37" s="155"/>
      <c r="X37" s="155" t="s">
        <v>117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9">
        <v>25</v>
      </c>
      <c r="B38" s="170"/>
      <c r="C38" s="177" t="s">
        <v>129</v>
      </c>
      <c r="D38" s="171" t="s">
        <v>94</v>
      </c>
      <c r="E38" s="172">
        <v>4</v>
      </c>
      <c r="F38" s="173"/>
      <c r="G38" s="174">
        <f t="shared" si="35"/>
        <v>0</v>
      </c>
      <c r="H38" s="156"/>
      <c r="I38" s="155">
        <f t="shared" si="36"/>
        <v>0</v>
      </c>
      <c r="J38" s="156"/>
      <c r="K38" s="155">
        <f t="shared" si="37"/>
        <v>0</v>
      </c>
      <c r="L38" s="155">
        <v>21</v>
      </c>
      <c r="M38" s="155">
        <f t="shared" si="38"/>
        <v>0</v>
      </c>
      <c r="N38" s="155">
        <v>0</v>
      </c>
      <c r="O38" s="155">
        <f t="shared" si="39"/>
        <v>0</v>
      </c>
      <c r="P38" s="155">
        <v>0</v>
      </c>
      <c r="Q38" s="155">
        <f t="shared" si="40"/>
        <v>0</v>
      </c>
      <c r="R38" s="155"/>
      <c r="S38" s="155" t="s">
        <v>95</v>
      </c>
      <c r="T38" s="155" t="s">
        <v>99</v>
      </c>
      <c r="U38" s="155">
        <v>0.51</v>
      </c>
      <c r="V38" s="155">
        <f t="shared" si="41"/>
        <v>2.04</v>
      </c>
      <c r="W38" s="155"/>
      <c r="X38" s="155" t="s">
        <v>117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118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9">
        <v>26</v>
      </c>
      <c r="B39" s="170"/>
      <c r="C39" s="177" t="s">
        <v>130</v>
      </c>
      <c r="D39" s="171" t="s">
        <v>94</v>
      </c>
      <c r="E39" s="172">
        <v>1</v>
      </c>
      <c r="F39" s="173"/>
      <c r="G39" s="174">
        <f t="shared" si="35"/>
        <v>0</v>
      </c>
      <c r="H39" s="156"/>
      <c r="I39" s="155">
        <f t="shared" si="36"/>
        <v>0</v>
      </c>
      <c r="J39" s="156"/>
      <c r="K39" s="155">
        <f t="shared" si="37"/>
        <v>0</v>
      </c>
      <c r="L39" s="155">
        <v>21</v>
      </c>
      <c r="M39" s="155">
        <f t="shared" si="38"/>
        <v>0</v>
      </c>
      <c r="N39" s="155">
        <v>0</v>
      </c>
      <c r="O39" s="155">
        <f t="shared" si="39"/>
        <v>0</v>
      </c>
      <c r="P39" s="155">
        <v>0</v>
      </c>
      <c r="Q39" s="155">
        <f t="shared" si="40"/>
        <v>0</v>
      </c>
      <c r="R39" s="155"/>
      <c r="S39" s="155" t="s">
        <v>95</v>
      </c>
      <c r="T39" s="155" t="s">
        <v>99</v>
      </c>
      <c r="U39" s="155">
        <v>1.1100000000000001</v>
      </c>
      <c r="V39" s="155">
        <f t="shared" si="41"/>
        <v>1.1100000000000001</v>
      </c>
      <c r="W39" s="155"/>
      <c r="X39" s="155" t="s">
        <v>117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118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9">
        <v>27</v>
      </c>
      <c r="B40" s="170"/>
      <c r="C40" s="177" t="s">
        <v>175</v>
      </c>
      <c r="D40" s="171" t="s">
        <v>94</v>
      </c>
      <c r="E40" s="172">
        <v>1</v>
      </c>
      <c r="F40" s="173"/>
      <c r="G40" s="174">
        <f t="shared" si="35"/>
        <v>0</v>
      </c>
      <c r="H40" s="156"/>
      <c r="I40" s="155">
        <f t="shared" si="36"/>
        <v>0</v>
      </c>
      <c r="J40" s="156"/>
      <c r="K40" s="155">
        <f t="shared" si="37"/>
        <v>0</v>
      </c>
      <c r="L40" s="155">
        <v>21</v>
      </c>
      <c r="M40" s="155">
        <f t="shared" si="38"/>
        <v>0</v>
      </c>
      <c r="N40" s="155">
        <v>0</v>
      </c>
      <c r="O40" s="155">
        <f t="shared" si="39"/>
        <v>0</v>
      </c>
      <c r="P40" s="155">
        <v>0</v>
      </c>
      <c r="Q40" s="155">
        <f t="shared" si="40"/>
        <v>0</v>
      </c>
      <c r="R40" s="155"/>
      <c r="S40" s="155" t="s">
        <v>95</v>
      </c>
      <c r="T40" s="155" t="s">
        <v>99</v>
      </c>
      <c r="U40" s="155">
        <v>8</v>
      </c>
      <c r="V40" s="155">
        <f t="shared" si="41"/>
        <v>8</v>
      </c>
      <c r="W40" s="155"/>
      <c r="X40" s="155" t="s">
        <v>117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118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69">
        <v>28</v>
      </c>
      <c r="B41" s="170"/>
      <c r="C41" s="177" t="s">
        <v>131</v>
      </c>
      <c r="D41" s="171" t="s">
        <v>101</v>
      </c>
      <c r="E41" s="172">
        <v>150</v>
      </c>
      <c r="F41" s="173"/>
      <c r="G41" s="174">
        <f t="shared" si="35"/>
        <v>0</v>
      </c>
      <c r="H41" s="156"/>
      <c r="I41" s="155">
        <f t="shared" si="36"/>
        <v>0</v>
      </c>
      <c r="J41" s="156"/>
      <c r="K41" s="155">
        <f t="shared" si="37"/>
        <v>0</v>
      </c>
      <c r="L41" s="155">
        <v>21</v>
      </c>
      <c r="M41" s="155">
        <f t="shared" si="38"/>
        <v>0</v>
      </c>
      <c r="N41" s="155">
        <v>0</v>
      </c>
      <c r="O41" s="155">
        <f t="shared" si="39"/>
        <v>0</v>
      </c>
      <c r="P41" s="155">
        <v>0</v>
      </c>
      <c r="Q41" s="155">
        <f t="shared" si="40"/>
        <v>0</v>
      </c>
      <c r="R41" s="155"/>
      <c r="S41" s="155" t="s">
        <v>95</v>
      </c>
      <c r="T41" s="155" t="s">
        <v>99</v>
      </c>
      <c r="U41" s="155">
        <v>4.6330000000000003E-2</v>
      </c>
      <c r="V41" s="155">
        <f t="shared" si="41"/>
        <v>6.95</v>
      </c>
      <c r="W41" s="155"/>
      <c r="X41" s="155" t="s">
        <v>117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118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69">
        <v>29</v>
      </c>
      <c r="B42" s="170"/>
      <c r="C42" s="177" t="s">
        <v>132</v>
      </c>
      <c r="D42" s="171" t="s">
        <v>101</v>
      </c>
      <c r="E42" s="172">
        <v>80</v>
      </c>
      <c r="F42" s="173"/>
      <c r="G42" s="174">
        <f t="shared" si="35"/>
        <v>0</v>
      </c>
      <c r="H42" s="156"/>
      <c r="I42" s="155">
        <f t="shared" si="36"/>
        <v>0</v>
      </c>
      <c r="J42" s="156"/>
      <c r="K42" s="155">
        <f t="shared" si="37"/>
        <v>0</v>
      </c>
      <c r="L42" s="155">
        <v>21</v>
      </c>
      <c r="M42" s="155">
        <f t="shared" si="38"/>
        <v>0</v>
      </c>
      <c r="N42" s="155">
        <v>0</v>
      </c>
      <c r="O42" s="155">
        <f t="shared" si="39"/>
        <v>0</v>
      </c>
      <c r="P42" s="155">
        <v>0</v>
      </c>
      <c r="Q42" s="155">
        <f t="shared" si="40"/>
        <v>0</v>
      </c>
      <c r="R42" s="155"/>
      <c r="S42" s="155" t="s">
        <v>95</v>
      </c>
      <c r="T42" s="155" t="s">
        <v>99</v>
      </c>
      <c r="U42" s="155">
        <v>4.6330000000000003E-2</v>
      </c>
      <c r="V42" s="155">
        <f t="shared" si="41"/>
        <v>3.71</v>
      </c>
      <c r="W42" s="155"/>
      <c r="X42" s="155" t="s">
        <v>117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118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69">
        <v>30</v>
      </c>
      <c r="B43" s="170"/>
      <c r="C43" s="177" t="s">
        <v>133</v>
      </c>
      <c r="D43" s="171" t="s">
        <v>101</v>
      </c>
      <c r="E43" s="172">
        <v>25</v>
      </c>
      <c r="F43" s="173"/>
      <c r="G43" s="174">
        <f t="shared" si="35"/>
        <v>0</v>
      </c>
      <c r="H43" s="156"/>
      <c r="I43" s="155">
        <f t="shared" si="36"/>
        <v>0</v>
      </c>
      <c r="J43" s="156"/>
      <c r="K43" s="155">
        <f t="shared" si="37"/>
        <v>0</v>
      </c>
      <c r="L43" s="155">
        <v>21</v>
      </c>
      <c r="M43" s="155">
        <f t="shared" si="38"/>
        <v>0</v>
      </c>
      <c r="N43" s="155">
        <v>0</v>
      </c>
      <c r="O43" s="155">
        <f t="shared" si="39"/>
        <v>0</v>
      </c>
      <c r="P43" s="155">
        <v>0</v>
      </c>
      <c r="Q43" s="155">
        <f t="shared" si="40"/>
        <v>0</v>
      </c>
      <c r="R43" s="155"/>
      <c r="S43" s="155" t="s">
        <v>95</v>
      </c>
      <c r="T43" s="155" t="s">
        <v>99</v>
      </c>
      <c r="U43" s="155">
        <v>4.4999999999999998E-2</v>
      </c>
      <c r="V43" s="155">
        <f t="shared" si="41"/>
        <v>1.1299999999999999</v>
      </c>
      <c r="W43" s="155"/>
      <c r="X43" s="155" t="s">
        <v>117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118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9">
        <v>31</v>
      </c>
      <c r="B44" s="170"/>
      <c r="C44" s="177" t="s">
        <v>134</v>
      </c>
      <c r="D44" s="171" t="s">
        <v>101</v>
      </c>
      <c r="E44" s="172">
        <v>30</v>
      </c>
      <c r="F44" s="173"/>
      <c r="G44" s="174">
        <f t="shared" si="35"/>
        <v>0</v>
      </c>
      <c r="H44" s="156"/>
      <c r="I44" s="155">
        <f t="shared" si="36"/>
        <v>0</v>
      </c>
      <c r="J44" s="156"/>
      <c r="K44" s="155">
        <f t="shared" si="37"/>
        <v>0</v>
      </c>
      <c r="L44" s="155">
        <v>21</v>
      </c>
      <c r="M44" s="155">
        <f t="shared" si="38"/>
        <v>0</v>
      </c>
      <c r="N44" s="155">
        <v>0</v>
      </c>
      <c r="O44" s="155">
        <f t="shared" si="39"/>
        <v>0</v>
      </c>
      <c r="P44" s="155">
        <v>0</v>
      </c>
      <c r="Q44" s="155">
        <f t="shared" si="40"/>
        <v>0</v>
      </c>
      <c r="R44" s="155"/>
      <c r="S44" s="155" t="s">
        <v>95</v>
      </c>
      <c r="T44" s="155" t="s">
        <v>99</v>
      </c>
      <c r="U44" s="155">
        <v>8.1339999999999996E-2</v>
      </c>
      <c r="V44" s="155">
        <f t="shared" si="41"/>
        <v>2.44</v>
      </c>
      <c r="W44" s="155"/>
      <c r="X44" s="155" t="s">
        <v>117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118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9">
        <v>32</v>
      </c>
      <c r="B45" s="170"/>
      <c r="C45" s="177" t="s">
        <v>135</v>
      </c>
      <c r="D45" s="171" t="s">
        <v>101</v>
      </c>
      <c r="E45" s="172">
        <v>65</v>
      </c>
      <c r="F45" s="173"/>
      <c r="G45" s="174">
        <f t="shared" si="35"/>
        <v>0</v>
      </c>
      <c r="H45" s="156"/>
      <c r="I45" s="155">
        <f t="shared" si="36"/>
        <v>0</v>
      </c>
      <c r="J45" s="156"/>
      <c r="K45" s="155">
        <f t="shared" si="37"/>
        <v>0</v>
      </c>
      <c r="L45" s="155">
        <v>21</v>
      </c>
      <c r="M45" s="155">
        <f t="shared" si="38"/>
        <v>0</v>
      </c>
      <c r="N45" s="155">
        <v>0</v>
      </c>
      <c r="O45" s="155">
        <f t="shared" si="39"/>
        <v>0</v>
      </c>
      <c r="P45" s="155">
        <v>0</v>
      </c>
      <c r="Q45" s="155">
        <f t="shared" si="40"/>
        <v>0</v>
      </c>
      <c r="R45" s="155"/>
      <c r="S45" s="155" t="s">
        <v>95</v>
      </c>
      <c r="T45" s="155" t="s">
        <v>99</v>
      </c>
      <c r="U45" s="155">
        <v>6.9199999999999998E-2</v>
      </c>
      <c r="V45" s="155">
        <f t="shared" si="41"/>
        <v>4.5</v>
      </c>
      <c r="W45" s="155"/>
      <c r="X45" s="155" t="s">
        <v>117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118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9">
        <v>33</v>
      </c>
      <c r="B46" s="170"/>
      <c r="C46" s="177" t="s">
        <v>136</v>
      </c>
      <c r="D46" s="171" t="s">
        <v>101</v>
      </c>
      <c r="E46" s="172">
        <v>20</v>
      </c>
      <c r="F46" s="173"/>
      <c r="G46" s="174">
        <f t="shared" si="35"/>
        <v>0</v>
      </c>
      <c r="H46" s="156"/>
      <c r="I46" s="155">
        <f t="shared" si="36"/>
        <v>0</v>
      </c>
      <c r="J46" s="156"/>
      <c r="K46" s="155">
        <f t="shared" si="37"/>
        <v>0</v>
      </c>
      <c r="L46" s="155">
        <v>21</v>
      </c>
      <c r="M46" s="155">
        <f t="shared" si="38"/>
        <v>0</v>
      </c>
      <c r="N46" s="155">
        <v>0</v>
      </c>
      <c r="O46" s="155">
        <f t="shared" si="39"/>
        <v>0</v>
      </c>
      <c r="P46" s="155">
        <v>0</v>
      </c>
      <c r="Q46" s="155">
        <f t="shared" si="40"/>
        <v>0</v>
      </c>
      <c r="R46" s="155"/>
      <c r="S46" s="155" t="s">
        <v>95</v>
      </c>
      <c r="T46" s="155" t="s">
        <v>99</v>
      </c>
      <c r="U46" s="155">
        <v>7.2539999999999993E-2</v>
      </c>
      <c r="V46" s="155">
        <f t="shared" si="41"/>
        <v>1.45</v>
      </c>
      <c r="W46" s="155"/>
      <c r="X46" s="155" t="s">
        <v>117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118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9">
        <v>34</v>
      </c>
      <c r="B47" s="170"/>
      <c r="C47" s="177" t="s">
        <v>170</v>
      </c>
      <c r="D47" s="171" t="s">
        <v>101</v>
      </c>
      <c r="E47" s="172">
        <v>30</v>
      </c>
      <c r="F47" s="173"/>
      <c r="G47" s="174">
        <f t="shared" si="35"/>
        <v>0</v>
      </c>
      <c r="H47" s="156"/>
      <c r="I47" s="155">
        <f t="shared" si="36"/>
        <v>0</v>
      </c>
      <c r="J47" s="156"/>
      <c r="K47" s="155">
        <f t="shared" si="37"/>
        <v>0</v>
      </c>
      <c r="L47" s="155">
        <v>21</v>
      </c>
      <c r="M47" s="155">
        <f t="shared" si="38"/>
        <v>0</v>
      </c>
      <c r="N47" s="155">
        <v>5.5000000000000003E-4</v>
      </c>
      <c r="O47" s="155">
        <f t="shared" si="39"/>
        <v>0.02</v>
      </c>
      <c r="P47" s="155">
        <v>0</v>
      </c>
      <c r="Q47" s="155">
        <f t="shared" si="40"/>
        <v>0</v>
      </c>
      <c r="R47" s="155"/>
      <c r="S47" s="155" t="s">
        <v>102</v>
      </c>
      <c r="T47" s="155" t="s">
        <v>102</v>
      </c>
      <c r="U47" s="155">
        <v>0.44889000000000001</v>
      </c>
      <c r="V47" s="155">
        <f t="shared" si="41"/>
        <v>13.47</v>
      </c>
      <c r="W47" s="155"/>
      <c r="X47" s="155" t="s">
        <v>117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118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35</v>
      </c>
      <c r="B48" s="170"/>
      <c r="C48" s="177" t="s">
        <v>137</v>
      </c>
      <c r="D48" s="171" t="s">
        <v>94</v>
      </c>
      <c r="E48" s="172">
        <v>6</v>
      </c>
      <c r="F48" s="173"/>
      <c r="G48" s="174">
        <f t="shared" si="35"/>
        <v>0</v>
      </c>
      <c r="H48" s="156"/>
      <c r="I48" s="155">
        <f t="shared" si="36"/>
        <v>0</v>
      </c>
      <c r="J48" s="156"/>
      <c r="K48" s="155">
        <f t="shared" si="37"/>
        <v>0</v>
      </c>
      <c r="L48" s="155">
        <v>21</v>
      </c>
      <c r="M48" s="155">
        <f t="shared" si="38"/>
        <v>0</v>
      </c>
      <c r="N48" s="155">
        <v>0</v>
      </c>
      <c r="O48" s="155">
        <f t="shared" si="39"/>
        <v>0</v>
      </c>
      <c r="P48" s="155">
        <v>0</v>
      </c>
      <c r="Q48" s="155">
        <f t="shared" si="40"/>
        <v>0</v>
      </c>
      <c r="R48" s="155"/>
      <c r="S48" s="155" t="s">
        <v>95</v>
      </c>
      <c r="T48" s="155" t="s">
        <v>99</v>
      </c>
      <c r="U48" s="155">
        <v>2.5000000000000001E-2</v>
      </c>
      <c r="V48" s="155">
        <f t="shared" si="41"/>
        <v>0.15</v>
      </c>
      <c r="W48" s="155"/>
      <c r="X48" s="155" t="s">
        <v>117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118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9">
        <v>36</v>
      </c>
      <c r="B49" s="170"/>
      <c r="C49" s="177" t="s">
        <v>138</v>
      </c>
      <c r="D49" s="171" t="s">
        <v>94</v>
      </c>
      <c r="E49" s="172">
        <v>5</v>
      </c>
      <c r="F49" s="173"/>
      <c r="G49" s="174">
        <f t="shared" si="35"/>
        <v>0</v>
      </c>
      <c r="H49" s="156"/>
      <c r="I49" s="155">
        <f t="shared" si="36"/>
        <v>0</v>
      </c>
      <c r="J49" s="156"/>
      <c r="K49" s="155">
        <f t="shared" si="37"/>
        <v>0</v>
      </c>
      <c r="L49" s="155">
        <v>21</v>
      </c>
      <c r="M49" s="155">
        <f t="shared" si="38"/>
        <v>0</v>
      </c>
      <c r="N49" s="155">
        <v>0</v>
      </c>
      <c r="O49" s="155">
        <f t="shared" si="39"/>
        <v>0</v>
      </c>
      <c r="P49" s="155">
        <v>0</v>
      </c>
      <c r="Q49" s="155">
        <f t="shared" si="40"/>
        <v>0</v>
      </c>
      <c r="R49" s="155"/>
      <c r="S49" s="155" t="s">
        <v>95</v>
      </c>
      <c r="T49" s="155" t="s">
        <v>99</v>
      </c>
      <c r="U49" s="155">
        <v>0.151</v>
      </c>
      <c r="V49" s="155">
        <f t="shared" si="41"/>
        <v>0.76</v>
      </c>
      <c r="W49" s="155"/>
      <c r="X49" s="155" t="s">
        <v>117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118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9">
        <v>37</v>
      </c>
      <c r="B50" s="170"/>
      <c r="C50" s="177" t="s">
        <v>139</v>
      </c>
      <c r="D50" s="171" t="s">
        <v>94</v>
      </c>
      <c r="E50" s="172">
        <v>3</v>
      </c>
      <c r="F50" s="173"/>
      <c r="G50" s="174">
        <f t="shared" si="35"/>
        <v>0</v>
      </c>
      <c r="H50" s="156"/>
      <c r="I50" s="155">
        <f t="shared" si="36"/>
        <v>0</v>
      </c>
      <c r="J50" s="156"/>
      <c r="K50" s="155">
        <f t="shared" si="37"/>
        <v>0</v>
      </c>
      <c r="L50" s="155">
        <v>21</v>
      </c>
      <c r="M50" s="155">
        <f t="shared" si="38"/>
        <v>0</v>
      </c>
      <c r="N50" s="155">
        <v>0</v>
      </c>
      <c r="O50" s="155">
        <f t="shared" si="39"/>
        <v>0</v>
      </c>
      <c r="P50" s="155">
        <v>0</v>
      </c>
      <c r="Q50" s="155">
        <f t="shared" si="40"/>
        <v>0</v>
      </c>
      <c r="R50" s="155"/>
      <c r="S50" s="155" t="s">
        <v>95</v>
      </c>
      <c r="T50" s="155" t="s">
        <v>99</v>
      </c>
      <c r="U50" s="155">
        <v>0.48886000000000002</v>
      </c>
      <c r="V50" s="155">
        <f t="shared" si="41"/>
        <v>1.47</v>
      </c>
      <c r="W50" s="155"/>
      <c r="X50" s="155" t="s">
        <v>117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118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38</v>
      </c>
      <c r="B51" s="170"/>
      <c r="C51" s="177" t="s">
        <v>171</v>
      </c>
      <c r="D51" s="171" t="s">
        <v>94</v>
      </c>
      <c r="E51" s="172">
        <v>2</v>
      </c>
      <c r="F51" s="173"/>
      <c r="G51" s="174">
        <f t="shared" si="35"/>
        <v>0</v>
      </c>
      <c r="H51" s="156"/>
      <c r="I51" s="155">
        <f t="shared" si="36"/>
        <v>0</v>
      </c>
      <c r="J51" s="156"/>
      <c r="K51" s="155">
        <f t="shared" si="37"/>
        <v>0</v>
      </c>
      <c r="L51" s="155">
        <v>21</v>
      </c>
      <c r="M51" s="155">
        <f t="shared" si="38"/>
        <v>0</v>
      </c>
      <c r="N51" s="155">
        <v>0</v>
      </c>
      <c r="O51" s="155">
        <f t="shared" si="39"/>
        <v>0</v>
      </c>
      <c r="P51" s="155">
        <v>0</v>
      </c>
      <c r="Q51" s="155">
        <f t="shared" si="40"/>
        <v>0</v>
      </c>
      <c r="R51" s="155"/>
      <c r="S51" s="155" t="s">
        <v>95</v>
      </c>
      <c r="T51" s="155" t="s">
        <v>99</v>
      </c>
      <c r="U51" s="155">
        <v>1.413</v>
      </c>
      <c r="V51" s="155">
        <f t="shared" si="41"/>
        <v>2.83</v>
      </c>
      <c r="W51" s="155"/>
      <c r="X51" s="155" t="s">
        <v>117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118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39</v>
      </c>
      <c r="B52" s="170"/>
      <c r="C52" s="177" t="s">
        <v>140</v>
      </c>
      <c r="D52" s="171" t="s">
        <v>94</v>
      </c>
      <c r="E52" s="172">
        <v>1</v>
      </c>
      <c r="F52" s="173"/>
      <c r="G52" s="174">
        <f t="shared" si="35"/>
        <v>0</v>
      </c>
      <c r="H52" s="156"/>
      <c r="I52" s="155">
        <f t="shared" si="36"/>
        <v>0</v>
      </c>
      <c r="J52" s="156"/>
      <c r="K52" s="155">
        <f t="shared" si="37"/>
        <v>0</v>
      </c>
      <c r="L52" s="155">
        <v>21</v>
      </c>
      <c r="M52" s="155">
        <f t="shared" si="38"/>
        <v>0</v>
      </c>
      <c r="N52" s="155">
        <v>0</v>
      </c>
      <c r="O52" s="155">
        <f t="shared" si="39"/>
        <v>0</v>
      </c>
      <c r="P52" s="155">
        <v>0</v>
      </c>
      <c r="Q52" s="155">
        <f t="shared" si="40"/>
        <v>0</v>
      </c>
      <c r="R52" s="155"/>
      <c r="S52" s="155" t="s">
        <v>95</v>
      </c>
      <c r="T52" s="155" t="s">
        <v>99</v>
      </c>
      <c r="U52" s="155">
        <v>0.65200000000000002</v>
      </c>
      <c r="V52" s="155">
        <f t="shared" si="41"/>
        <v>0.65</v>
      </c>
      <c r="W52" s="155"/>
      <c r="X52" s="155" t="s">
        <v>117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118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9">
        <v>40</v>
      </c>
      <c r="B53" s="170"/>
      <c r="C53" s="177" t="s">
        <v>141</v>
      </c>
      <c r="D53" s="171" t="s">
        <v>142</v>
      </c>
      <c r="E53" s="172">
        <v>5</v>
      </c>
      <c r="F53" s="173"/>
      <c r="G53" s="174">
        <f t="shared" si="35"/>
        <v>0</v>
      </c>
      <c r="H53" s="156"/>
      <c r="I53" s="155">
        <f t="shared" si="36"/>
        <v>0</v>
      </c>
      <c r="J53" s="156"/>
      <c r="K53" s="155">
        <f t="shared" si="37"/>
        <v>0</v>
      </c>
      <c r="L53" s="155">
        <v>21</v>
      </c>
      <c r="M53" s="155">
        <f t="shared" si="38"/>
        <v>0</v>
      </c>
      <c r="N53" s="155">
        <v>0</v>
      </c>
      <c r="O53" s="155">
        <f t="shared" si="39"/>
        <v>0</v>
      </c>
      <c r="P53" s="155">
        <v>0</v>
      </c>
      <c r="Q53" s="155">
        <f t="shared" si="40"/>
        <v>0</v>
      </c>
      <c r="R53" s="155"/>
      <c r="S53" s="155" t="s">
        <v>95</v>
      </c>
      <c r="T53" s="155" t="s">
        <v>99</v>
      </c>
      <c r="U53" s="155">
        <v>1</v>
      </c>
      <c r="V53" s="155">
        <f t="shared" si="41"/>
        <v>5</v>
      </c>
      <c r="W53" s="155"/>
      <c r="X53" s="155" t="s">
        <v>117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118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41</v>
      </c>
      <c r="B54" s="170"/>
      <c r="C54" s="177" t="s">
        <v>143</v>
      </c>
      <c r="D54" s="171" t="s">
        <v>123</v>
      </c>
      <c r="E54" s="172">
        <v>3</v>
      </c>
      <c r="F54" s="173"/>
      <c r="G54" s="174">
        <f t="shared" si="35"/>
        <v>0</v>
      </c>
      <c r="H54" s="156"/>
      <c r="I54" s="155">
        <f t="shared" si="36"/>
        <v>0</v>
      </c>
      <c r="J54" s="156"/>
      <c r="K54" s="155">
        <f t="shared" si="37"/>
        <v>0</v>
      </c>
      <c r="L54" s="155">
        <v>21</v>
      </c>
      <c r="M54" s="155">
        <f t="shared" si="38"/>
        <v>0</v>
      </c>
      <c r="N54" s="155">
        <v>0</v>
      </c>
      <c r="O54" s="155">
        <f t="shared" si="39"/>
        <v>0</v>
      </c>
      <c r="P54" s="155">
        <v>0</v>
      </c>
      <c r="Q54" s="155">
        <f t="shared" si="40"/>
        <v>0</v>
      </c>
      <c r="R54" s="155"/>
      <c r="S54" s="155" t="s">
        <v>95</v>
      </c>
      <c r="T54" s="155" t="s">
        <v>144</v>
      </c>
      <c r="U54" s="155">
        <v>0</v>
      </c>
      <c r="V54" s="155">
        <f t="shared" si="41"/>
        <v>0</v>
      </c>
      <c r="W54" s="155"/>
      <c r="X54" s="155" t="s">
        <v>117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118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58" t="s">
        <v>92</v>
      </c>
      <c r="B55" s="159" t="s">
        <v>62</v>
      </c>
      <c r="C55" s="176" t="s">
        <v>63</v>
      </c>
      <c r="D55" s="160"/>
      <c r="E55" s="161"/>
      <c r="F55" s="162"/>
      <c r="G55" s="163">
        <f>SUMIF(AG56:AG57,"&lt;&gt;NOR",G56:G57)</f>
        <v>0</v>
      </c>
      <c r="H55" s="157"/>
      <c r="I55" s="157">
        <f>SUM(I56:I57)</f>
        <v>0</v>
      </c>
      <c r="J55" s="157"/>
      <c r="K55" s="157">
        <f>SUM(K56:K57)</f>
        <v>0</v>
      </c>
      <c r="L55" s="157"/>
      <c r="M55" s="157">
        <f>SUM(M56:M57)</f>
        <v>0</v>
      </c>
      <c r="N55" s="157"/>
      <c r="O55" s="157">
        <f>SUM(O56:O57)</f>
        <v>0</v>
      </c>
      <c r="P55" s="157"/>
      <c r="Q55" s="157">
        <f>SUM(Q56:Q57)</f>
        <v>0</v>
      </c>
      <c r="R55" s="157"/>
      <c r="S55" s="157"/>
      <c r="T55" s="157"/>
      <c r="U55" s="157"/>
      <c r="V55" s="157">
        <f>SUM(V56:V57)</f>
        <v>2</v>
      </c>
      <c r="W55" s="157"/>
      <c r="X55" s="157"/>
      <c r="AG55" t="s">
        <v>93</v>
      </c>
    </row>
    <row r="56" spans="1:60" outlineLevel="1" x14ac:dyDescent="0.2">
      <c r="A56" s="169">
        <v>42</v>
      </c>
      <c r="B56" s="170"/>
      <c r="C56" s="177" t="s">
        <v>145</v>
      </c>
      <c r="D56" s="171" t="s">
        <v>146</v>
      </c>
      <c r="E56" s="172">
        <v>1</v>
      </c>
      <c r="F56" s="173"/>
      <c r="G56" s="174">
        <f>ROUND(E56*F56,2)</f>
        <v>0</v>
      </c>
      <c r="H56" s="156"/>
      <c r="I56" s="155">
        <f>ROUND(E56*H56,2)</f>
        <v>0</v>
      </c>
      <c r="J56" s="156"/>
      <c r="K56" s="155">
        <f>ROUND(E56*J56,2)</f>
        <v>0</v>
      </c>
      <c r="L56" s="155">
        <v>21</v>
      </c>
      <c r="M56" s="155">
        <f>G56*(1+L56/100)</f>
        <v>0</v>
      </c>
      <c r="N56" s="155">
        <v>0</v>
      </c>
      <c r="O56" s="155">
        <f>ROUND(E56*N56,2)</f>
        <v>0</v>
      </c>
      <c r="P56" s="155">
        <v>0</v>
      </c>
      <c r="Q56" s="155">
        <f>ROUND(E56*P56,2)</f>
        <v>0</v>
      </c>
      <c r="R56" s="155"/>
      <c r="S56" s="155" t="s">
        <v>95</v>
      </c>
      <c r="T56" s="155" t="s">
        <v>96</v>
      </c>
      <c r="U56" s="155">
        <v>1</v>
      </c>
      <c r="V56" s="155">
        <f>ROUND(E56*U56,2)</f>
        <v>1</v>
      </c>
      <c r="W56" s="155"/>
      <c r="X56" s="155" t="s">
        <v>117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118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9">
        <v>43</v>
      </c>
      <c r="B57" s="170"/>
      <c r="C57" s="177" t="s">
        <v>147</v>
      </c>
      <c r="D57" s="171" t="s">
        <v>148</v>
      </c>
      <c r="E57" s="172">
        <v>1</v>
      </c>
      <c r="F57" s="173"/>
      <c r="G57" s="174">
        <f>ROUND(E57*F57,2)</f>
        <v>0</v>
      </c>
      <c r="H57" s="156"/>
      <c r="I57" s="155">
        <f>ROUND(E57*H57,2)</f>
        <v>0</v>
      </c>
      <c r="J57" s="156"/>
      <c r="K57" s="155">
        <f>ROUND(E57*J57,2)</f>
        <v>0</v>
      </c>
      <c r="L57" s="155">
        <v>21</v>
      </c>
      <c r="M57" s="155">
        <f>G57*(1+L57/100)</f>
        <v>0</v>
      </c>
      <c r="N57" s="155">
        <v>0</v>
      </c>
      <c r="O57" s="155">
        <f>ROUND(E57*N57,2)</f>
        <v>0</v>
      </c>
      <c r="P57" s="155">
        <v>0</v>
      </c>
      <c r="Q57" s="155">
        <f>ROUND(E57*P57,2)</f>
        <v>0</v>
      </c>
      <c r="R57" s="155"/>
      <c r="S57" s="155" t="s">
        <v>95</v>
      </c>
      <c r="T57" s="155" t="s">
        <v>96</v>
      </c>
      <c r="U57" s="155">
        <v>1</v>
      </c>
      <c r="V57" s="155">
        <f>ROUND(E57*U57,2)</f>
        <v>1</v>
      </c>
      <c r="W57" s="155"/>
      <c r="X57" s="155" t="s">
        <v>117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118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">
      <c r="A58" s="158" t="s">
        <v>92</v>
      </c>
      <c r="B58" s="159" t="s">
        <v>65</v>
      </c>
      <c r="C58" s="176" t="s">
        <v>66</v>
      </c>
      <c r="D58" s="160"/>
      <c r="E58" s="161"/>
      <c r="F58" s="162"/>
      <c r="G58" s="163">
        <f>SUMIF(AG59:AG62,"&lt;&gt;NOR",G59:G62)</f>
        <v>0</v>
      </c>
      <c r="H58" s="157"/>
      <c r="I58" s="157">
        <f>SUM(I59:I62)</f>
        <v>0</v>
      </c>
      <c r="J58" s="157"/>
      <c r="K58" s="157">
        <f>SUM(K59:K62)</f>
        <v>0</v>
      </c>
      <c r="L58" s="157"/>
      <c r="M58" s="157">
        <f>SUM(M59:M62)</f>
        <v>0</v>
      </c>
      <c r="N58" s="157"/>
      <c r="O58" s="157">
        <f>SUM(O59:O62)</f>
        <v>0</v>
      </c>
      <c r="P58" s="157"/>
      <c r="Q58" s="157">
        <f>SUM(Q59:Q62)</f>
        <v>0</v>
      </c>
      <c r="R58" s="157"/>
      <c r="S58" s="157"/>
      <c r="T58" s="157"/>
      <c r="U58" s="157"/>
      <c r="V58" s="157">
        <f>SUM(V59:V62)</f>
        <v>12</v>
      </c>
      <c r="W58" s="157"/>
      <c r="X58" s="157"/>
      <c r="AG58" t="s">
        <v>93</v>
      </c>
    </row>
    <row r="59" spans="1:60" outlineLevel="1" x14ac:dyDescent="0.2">
      <c r="A59" s="169">
        <v>44</v>
      </c>
      <c r="B59" s="170"/>
      <c r="C59" s="177" t="s">
        <v>149</v>
      </c>
      <c r="D59" s="171" t="s">
        <v>123</v>
      </c>
      <c r="E59" s="172">
        <v>8</v>
      </c>
      <c r="F59" s="173"/>
      <c r="G59" s="174">
        <f>ROUND(E59*F59,2)</f>
        <v>0</v>
      </c>
      <c r="H59" s="156"/>
      <c r="I59" s="155">
        <f>ROUND(E59*H59,2)</f>
        <v>0</v>
      </c>
      <c r="J59" s="156"/>
      <c r="K59" s="155">
        <f>ROUND(E59*J59,2)</f>
        <v>0</v>
      </c>
      <c r="L59" s="155">
        <v>21</v>
      </c>
      <c r="M59" s="155">
        <f>G59*(1+L59/100)</f>
        <v>0</v>
      </c>
      <c r="N59" s="155">
        <v>0</v>
      </c>
      <c r="O59" s="155">
        <f>ROUND(E59*N59,2)</f>
        <v>0</v>
      </c>
      <c r="P59" s="155">
        <v>0</v>
      </c>
      <c r="Q59" s="155">
        <f>ROUND(E59*P59,2)</f>
        <v>0</v>
      </c>
      <c r="R59" s="155"/>
      <c r="S59" s="155" t="s">
        <v>95</v>
      </c>
      <c r="T59" s="155" t="s">
        <v>96</v>
      </c>
      <c r="U59" s="155">
        <v>1</v>
      </c>
      <c r="V59" s="155">
        <f>ROUND(E59*U59,2)</f>
        <v>8</v>
      </c>
      <c r="W59" s="155"/>
      <c r="X59" s="155" t="s">
        <v>117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118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9">
        <v>45</v>
      </c>
      <c r="B60" s="170"/>
      <c r="C60" s="177" t="s">
        <v>150</v>
      </c>
      <c r="D60" s="171" t="s">
        <v>123</v>
      </c>
      <c r="E60" s="172">
        <v>2</v>
      </c>
      <c r="F60" s="173"/>
      <c r="G60" s="174">
        <f>ROUND(E60*F60,2)</f>
        <v>0</v>
      </c>
      <c r="H60" s="156"/>
      <c r="I60" s="155">
        <f>ROUND(E60*H60,2)</f>
        <v>0</v>
      </c>
      <c r="J60" s="156"/>
      <c r="K60" s="155">
        <f>ROUND(E60*J60,2)</f>
        <v>0</v>
      </c>
      <c r="L60" s="155">
        <v>21</v>
      </c>
      <c r="M60" s="155">
        <f>G60*(1+L60/100)</f>
        <v>0</v>
      </c>
      <c r="N60" s="155">
        <v>0</v>
      </c>
      <c r="O60" s="155">
        <f>ROUND(E60*N60,2)</f>
        <v>0</v>
      </c>
      <c r="P60" s="155">
        <v>0</v>
      </c>
      <c r="Q60" s="155">
        <f>ROUND(E60*P60,2)</f>
        <v>0</v>
      </c>
      <c r="R60" s="155"/>
      <c r="S60" s="155" t="s">
        <v>95</v>
      </c>
      <c r="T60" s="155" t="s">
        <v>96</v>
      </c>
      <c r="U60" s="155">
        <v>1</v>
      </c>
      <c r="V60" s="155">
        <f>ROUND(E60*U60,2)</f>
        <v>2</v>
      </c>
      <c r="W60" s="155"/>
      <c r="X60" s="155" t="s">
        <v>117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118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9">
        <v>46</v>
      </c>
      <c r="B61" s="170"/>
      <c r="C61" s="177" t="s">
        <v>151</v>
      </c>
      <c r="D61" s="171" t="s">
        <v>123</v>
      </c>
      <c r="E61" s="172">
        <v>2</v>
      </c>
      <c r="F61" s="173"/>
      <c r="G61" s="174">
        <f>ROUND(E61*F61,2)</f>
        <v>0</v>
      </c>
      <c r="H61" s="156"/>
      <c r="I61" s="155">
        <f>ROUND(E61*H61,2)</f>
        <v>0</v>
      </c>
      <c r="J61" s="156"/>
      <c r="K61" s="155">
        <f>ROUND(E61*J61,2)</f>
        <v>0</v>
      </c>
      <c r="L61" s="155">
        <v>21</v>
      </c>
      <c r="M61" s="155">
        <f>G61*(1+L61/100)</f>
        <v>0</v>
      </c>
      <c r="N61" s="155">
        <v>0</v>
      </c>
      <c r="O61" s="155">
        <f>ROUND(E61*N61,2)</f>
        <v>0</v>
      </c>
      <c r="P61" s="155">
        <v>0</v>
      </c>
      <c r="Q61" s="155">
        <f>ROUND(E61*P61,2)</f>
        <v>0</v>
      </c>
      <c r="R61" s="155"/>
      <c r="S61" s="155" t="s">
        <v>95</v>
      </c>
      <c r="T61" s="155" t="s">
        <v>144</v>
      </c>
      <c r="U61" s="155">
        <v>0</v>
      </c>
      <c r="V61" s="155">
        <f>ROUND(E61*U61,2)</f>
        <v>0</v>
      </c>
      <c r="W61" s="155"/>
      <c r="X61" s="155" t="s">
        <v>117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118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9">
        <v>47</v>
      </c>
      <c r="B62" s="170"/>
      <c r="C62" s="177" t="s">
        <v>152</v>
      </c>
      <c r="D62" s="171" t="s">
        <v>123</v>
      </c>
      <c r="E62" s="172">
        <v>2</v>
      </c>
      <c r="F62" s="173"/>
      <c r="G62" s="174">
        <f>ROUND(E62*F62,2)</f>
        <v>0</v>
      </c>
      <c r="H62" s="156"/>
      <c r="I62" s="155">
        <f>ROUND(E62*H62,2)</f>
        <v>0</v>
      </c>
      <c r="J62" s="156"/>
      <c r="K62" s="155">
        <f>ROUND(E62*J62,2)</f>
        <v>0</v>
      </c>
      <c r="L62" s="155">
        <v>21</v>
      </c>
      <c r="M62" s="155">
        <f>G62*(1+L62/100)</f>
        <v>0</v>
      </c>
      <c r="N62" s="155">
        <v>0</v>
      </c>
      <c r="O62" s="155">
        <f>ROUND(E62*N62,2)</f>
        <v>0</v>
      </c>
      <c r="P62" s="155">
        <v>0</v>
      </c>
      <c r="Q62" s="155">
        <f>ROUND(E62*P62,2)</f>
        <v>0</v>
      </c>
      <c r="R62" s="155"/>
      <c r="S62" s="155" t="s">
        <v>95</v>
      </c>
      <c r="T62" s="155" t="s">
        <v>96</v>
      </c>
      <c r="U62" s="155">
        <v>1</v>
      </c>
      <c r="V62" s="155">
        <f>ROUND(E62*U62,2)</f>
        <v>2</v>
      </c>
      <c r="W62" s="155"/>
      <c r="X62" s="155" t="s">
        <v>117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118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58" t="s">
        <v>92</v>
      </c>
      <c r="B63" s="159" t="s">
        <v>61</v>
      </c>
      <c r="C63" s="176" t="s">
        <v>28</v>
      </c>
      <c r="D63" s="160"/>
      <c r="E63" s="161"/>
      <c r="F63" s="162"/>
      <c r="G63" s="163">
        <f>SUMIF(AG64:AG68,"&lt;&gt;NOR",G64:G68)</f>
        <v>0</v>
      </c>
      <c r="H63" s="157"/>
      <c r="I63" s="157">
        <f>SUM(I64:I68)</f>
        <v>0</v>
      </c>
      <c r="J63" s="157"/>
      <c r="K63" s="157">
        <f>SUM(K64:K68)</f>
        <v>0</v>
      </c>
      <c r="L63" s="157"/>
      <c r="M63" s="157">
        <f>SUM(M64:M68)</f>
        <v>0</v>
      </c>
      <c r="N63" s="157"/>
      <c r="O63" s="157">
        <f>SUM(O64:O68)</f>
        <v>0</v>
      </c>
      <c r="P63" s="157"/>
      <c r="Q63" s="157">
        <f>SUM(Q64:Q68)</f>
        <v>0</v>
      </c>
      <c r="R63" s="157"/>
      <c r="S63" s="157"/>
      <c r="T63" s="157"/>
      <c r="U63" s="157"/>
      <c r="V63" s="157">
        <f>SUM(V64:V68)</f>
        <v>0</v>
      </c>
      <c r="W63" s="157"/>
      <c r="X63" s="157"/>
      <c r="AG63" t="s">
        <v>93</v>
      </c>
    </row>
    <row r="64" spans="1:60" outlineLevel="1" x14ac:dyDescent="0.2">
      <c r="A64" s="169">
        <v>48</v>
      </c>
      <c r="B64" s="170"/>
      <c r="C64" s="177" t="s">
        <v>153</v>
      </c>
      <c r="D64" s="171" t="s">
        <v>154</v>
      </c>
      <c r="E64" s="172">
        <v>500</v>
      </c>
      <c r="F64" s="173"/>
      <c r="G64" s="174">
        <f>ROUND(E64*F64,2)</f>
        <v>0</v>
      </c>
      <c r="H64" s="156"/>
      <c r="I64" s="155">
        <f>ROUND(E64*H64,2)</f>
        <v>0</v>
      </c>
      <c r="J64" s="156"/>
      <c r="K64" s="155">
        <f>ROUND(E64*J64,2)</f>
        <v>0</v>
      </c>
      <c r="L64" s="155">
        <v>21</v>
      </c>
      <c r="M64" s="155">
        <f>G64*(1+L64/100)</f>
        <v>0</v>
      </c>
      <c r="N64" s="155">
        <v>0</v>
      </c>
      <c r="O64" s="155">
        <f>ROUND(E64*N64,2)</f>
        <v>0</v>
      </c>
      <c r="P64" s="155">
        <v>0</v>
      </c>
      <c r="Q64" s="155">
        <f>ROUND(E64*P64,2)</f>
        <v>0</v>
      </c>
      <c r="R64" s="155"/>
      <c r="S64" s="155" t="s">
        <v>95</v>
      </c>
      <c r="T64" s="155" t="s">
        <v>96</v>
      </c>
      <c r="U64" s="155">
        <v>0</v>
      </c>
      <c r="V64" s="155">
        <f>ROUND(E64*U64,2)</f>
        <v>0</v>
      </c>
      <c r="W64" s="155"/>
      <c r="X64" s="155" t="s">
        <v>117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118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9">
        <v>49</v>
      </c>
      <c r="B65" s="170"/>
      <c r="C65" s="177" t="s">
        <v>155</v>
      </c>
      <c r="D65" s="171" t="s">
        <v>111</v>
      </c>
      <c r="E65" s="172">
        <v>1</v>
      </c>
      <c r="F65" s="173"/>
      <c r="G65" s="174">
        <f>ROUND(E65*F65,2)</f>
        <v>0</v>
      </c>
      <c r="H65" s="156"/>
      <c r="I65" s="155">
        <f>ROUND(E65*H65,2)</f>
        <v>0</v>
      </c>
      <c r="J65" s="156"/>
      <c r="K65" s="155">
        <f>ROUND(E65*J65,2)</f>
        <v>0</v>
      </c>
      <c r="L65" s="155">
        <v>21</v>
      </c>
      <c r="M65" s="155">
        <f>G65*(1+L65/100)</f>
        <v>0</v>
      </c>
      <c r="N65" s="155">
        <v>0</v>
      </c>
      <c r="O65" s="155">
        <f>ROUND(E65*N65,2)</f>
        <v>0</v>
      </c>
      <c r="P65" s="155">
        <v>0</v>
      </c>
      <c r="Q65" s="155">
        <f>ROUND(E65*P65,2)</f>
        <v>0</v>
      </c>
      <c r="R65" s="155"/>
      <c r="S65" s="155" t="s">
        <v>95</v>
      </c>
      <c r="T65" s="155" t="s">
        <v>96</v>
      </c>
      <c r="U65" s="155">
        <v>0</v>
      </c>
      <c r="V65" s="155">
        <f>ROUND(E65*U65,2)</f>
        <v>0</v>
      </c>
      <c r="W65" s="155"/>
      <c r="X65" s="155" t="s">
        <v>117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118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9">
        <v>50</v>
      </c>
      <c r="B66" s="170"/>
      <c r="C66" s="177" t="s">
        <v>156</v>
      </c>
      <c r="D66" s="171" t="s">
        <v>111</v>
      </c>
      <c r="E66" s="172">
        <v>1</v>
      </c>
      <c r="F66" s="173"/>
      <c r="G66" s="174">
        <f>ROUND(E66*F66,2)</f>
        <v>0</v>
      </c>
      <c r="H66" s="156"/>
      <c r="I66" s="155">
        <f>ROUND(E66*H66,2)</f>
        <v>0</v>
      </c>
      <c r="J66" s="156"/>
      <c r="K66" s="155">
        <f>ROUND(E66*J66,2)</f>
        <v>0</v>
      </c>
      <c r="L66" s="155">
        <v>21</v>
      </c>
      <c r="M66" s="155">
        <f>G66*(1+L66/100)</f>
        <v>0</v>
      </c>
      <c r="N66" s="155">
        <v>0</v>
      </c>
      <c r="O66" s="155">
        <f>ROUND(E66*N66,2)</f>
        <v>0</v>
      </c>
      <c r="P66" s="155">
        <v>0</v>
      </c>
      <c r="Q66" s="155">
        <f>ROUND(E66*P66,2)</f>
        <v>0</v>
      </c>
      <c r="R66" s="155"/>
      <c r="S66" s="155" t="s">
        <v>95</v>
      </c>
      <c r="T66" s="155" t="s">
        <v>96</v>
      </c>
      <c r="U66" s="155">
        <v>0</v>
      </c>
      <c r="V66" s="155">
        <f>ROUND(E66*U66,2)</f>
        <v>0</v>
      </c>
      <c r="W66" s="155"/>
      <c r="X66" s="155" t="s">
        <v>117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118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9">
        <v>51</v>
      </c>
      <c r="B67" s="170"/>
      <c r="C67" s="177" t="s">
        <v>157</v>
      </c>
      <c r="D67" s="171" t="s">
        <v>111</v>
      </c>
      <c r="E67" s="172">
        <v>1</v>
      </c>
      <c r="F67" s="173"/>
      <c r="G67" s="174">
        <f>ROUND(E67*F67,2)</f>
        <v>0</v>
      </c>
      <c r="H67" s="156"/>
      <c r="I67" s="155">
        <f>ROUND(E67*H67,2)</f>
        <v>0</v>
      </c>
      <c r="J67" s="156"/>
      <c r="K67" s="155">
        <f>ROUND(E67*J67,2)</f>
        <v>0</v>
      </c>
      <c r="L67" s="155">
        <v>21</v>
      </c>
      <c r="M67" s="155">
        <f>G67*(1+L67/100)</f>
        <v>0</v>
      </c>
      <c r="N67" s="155">
        <v>0</v>
      </c>
      <c r="O67" s="155">
        <f>ROUND(E67*N67,2)</f>
        <v>0</v>
      </c>
      <c r="P67" s="155">
        <v>0</v>
      </c>
      <c r="Q67" s="155">
        <f>ROUND(E67*P67,2)</f>
        <v>0</v>
      </c>
      <c r="R67" s="155"/>
      <c r="S67" s="155" t="s">
        <v>95</v>
      </c>
      <c r="T67" s="155" t="s">
        <v>96</v>
      </c>
      <c r="U67" s="155">
        <v>0</v>
      </c>
      <c r="V67" s="155">
        <f>ROUND(E67*U67,2)</f>
        <v>0</v>
      </c>
      <c r="W67" s="155"/>
      <c r="X67" s="155" t="s">
        <v>117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118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9">
        <v>52</v>
      </c>
      <c r="B68" s="164"/>
      <c r="C68" s="178" t="s">
        <v>158</v>
      </c>
      <c r="D68" s="165" t="s">
        <v>146</v>
      </c>
      <c r="E68" s="166">
        <v>1</v>
      </c>
      <c r="F68" s="167"/>
      <c r="G68" s="168">
        <f>ROUND(E68*F68,2)</f>
        <v>0</v>
      </c>
      <c r="H68" s="156"/>
      <c r="I68" s="155">
        <f>ROUND(E68*H68,2)</f>
        <v>0</v>
      </c>
      <c r="J68" s="156"/>
      <c r="K68" s="155">
        <f>ROUND(E68*J68,2)</f>
        <v>0</v>
      </c>
      <c r="L68" s="155">
        <v>21</v>
      </c>
      <c r="M68" s="155">
        <f>G68*(1+L68/100)</f>
        <v>0</v>
      </c>
      <c r="N68" s="155">
        <v>0</v>
      </c>
      <c r="O68" s="155">
        <f>ROUND(E68*N68,2)</f>
        <v>0</v>
      </c>
      <c r="P68" s="155">
        <v>0</v>
      </c>
      <c r="Q68" s="155">
        <f>ROUND(E68*P68,2)</f>
        <v>0</v>
      </c>
      <c r="R68" s="155"/>
      <c r="S68" s="155" t="s">
        <v>95</v>
      </c>
      <c r="T68" s="155" t="s">
        <v>96</v>
      </c>
      <c r="U68" s="155">
        <v>0</v>
      </c>
      <c r="V68" s="155">
        <f>ROUND(E68*U68,2)</f>
        <v>0</v>
      </c>
      <c r="W68" s="155"/>
      <c r="X68" s="155" t="s">
        <v>117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118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3"/>
      <c r="B69" s="4"/>
      <c r="C69" s="179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79</v>
      </c>
    </row>
    <row r="70" spans="1:60" x14ac:dyDescent="0.2">
      <c r="A70" s="151"/>
      <c r="B70" s="152" t="s">
        <v>30</v>
      </c>
      <c r="C70" s="180"/>
      <c r="D70" s="153"/>
      <c r="E70" s="154"/>
      <c r="F70" s="154"/>
      <c r="G70" s="175">
        <f>G8+G10+G13+G15+G26+G36+G55+G58+G63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159</v>
      </c>
    </row>
    <row r="71" spans="1:60" x14ac:dyDescent="0.2">
      <c r="A71" s="3"/>
      <c r="B71" s="4"/>
      <c r="C71" s="179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3"/>
      <c r="B72" s="4"/>
      <c r="C72" s="179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257" t="s">
        <v>160</v>
      </c>
      <c r="B73" s="257"/>
      <c r="C73" s="258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38"/>
      <c r="B74" s="239"/>
      <c r="C74" s="240"/>
      <c r="D74" s="239"/>
      <c r="E74" s="239"/>
      <c r="F74" s="239"/>
      <c r="G74" s="24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G74" t="s">
        <v>161</v>
      </c>
    </row>
    <row r="75" spans="1:60" x14ac:dyDescent="0.2">
      <c r="A75" s="242"/>
      <c r="B75" s="243"/>
      <c r="C75" s="244"/>
      <c r="D75" s="243"/>
      <c r="E75" s="243"/>
      <c r="F75" s="243"/>
      <c r="G75" s="245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42"/>
      <c r="B76" s="243"/>
      <c r="C76" s="244"/>
      <c r="D76" s="243"/>
      <c r="E76" s="243"/>
      <c r="F76" s="243"/>
      <c r="G76" s="245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42"/>
      <c r="B77" s="243"/>
      <c r="C77" s="244"/>
      <c r="D77" s="243"/>
      <c r="E77" s="243"/>
      <c r="F77" s="243"/>
      <c r="G77" s="245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46"/>
      <c r="B78" s="247"/>
      <c r="C78" s="248"/>
      <c r="D78" s="247"/>
      <c r="E78" s="247"/>
      <c r="F78" s="247"/>
      <c r="G78" s="249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3"/>
      <c r="B79" s="4"/>
      <c r="C79" s="179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C80" s="181"/>
      <c r="D80" s="10"/>
      <c r="AG80" t="s">
        <v>162</v>
      </c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</sheetData>
  <mergeCells count="6">
    <mergeCell ref="A74:G78"/>
    <mergeCell ref="A1:G1"/>
    <mergeCell ref="C2:G2"/>
    <mergeCell ref="C3:G3"/>
    <mergeCell ref="C4:G4"/>
    <mergeCell ref="A73:C7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D.1.4.4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D.1.4.4!Názvy_tisku</vt:lpstr>
      <vt:lpstr>oadresa</vt:lpstr>
      <vt:lpstr>Stavba!Objednatel</vt:lpstr>
      <vt:lpstr>Stavba!Objekt</vt:lpstr>
      <vt:lpstr>D.1.4.4!Oblast_tisku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Radek Dohnal</cp:lastModifiedBy>
  <cp:lastPrinted>2019-03-19T12:27:02Z</cp:lastPrinted>
  <dcterms:created xsi:type="dcterms:W3CDTF">2009-04-08T07:15:50Z</dcterms:created>
  <dcterms:modified xsi:type="dcterms:W3CDTF">2023-01-14T06:47:22Z</dcterms:modified>
</cp:coreProperties>
</file>